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ong Stats" sheetId="1" r:id="rId3"/>
    <sheet state="visible" name="Template Scoresheet" sheetId="2" r:id="rId4"/>
  </sheets>
  <definedNames/>
  <calcPr/>
</workbook>
</file>

<file path=xl/sharedStrings.xml><?xml version="1.0" encoding="utf-8"?>
<sst xmlns="http://schemas.openxmlformats.org/spreadsheetml/2006/main" count="591" uniqueCount="316">
  <si>
    <t>ID</t>
  </si>
  <si>
    <t>Pack</t>
  </si>
  <si>
    <t>Difficulty</t>
  </si>
  <si>
    <t>Mode</t>
  </si>
  <si>
    <t>Rating</t>
  </si>
  <si>
    <t>Song</t>
  </si>
  <si>
    <t>BPM</t>
  </si>
  <si>
    <t>Steps</t>
  </si>
  <si>
    <t>Measures</t>
  </si>
  <si>
    <t>Length</t>
  </si>
  <si>
    <t>[Blank] Player Stats</t>
  </si>
  <si>
    <t>16ths</t>
  </si>
  <si>
    <t>24ths</t>
  </si>
  <si>
    <t>32nds</t>
  </si>
  <si>
    <t>Break</t>
  </si>
  <si>
    <t>% Stream</t>
  </si>
  <si>
    <t>Adj. % Stream</t>
  </si>
  <si>
    <t>S/B Ratio</t>
  </si>
  <si>
    <t>Density</t>
  </si>
  <si>
    <t>Adj. Density</t>
  </si>
  <si>
    <t>Diff Lvl</t>
  </si>
  <si>
    <t>Spd Lvl</t>
  </si>
  <si>
    <t>Speed Mult.</t>
  </si>
  <si>
    <t>MATRIX ID</t>
  </si>
  <si>
    <t>HP Base</t>
  </si>
  <si>
    <t>Mastery Points</t>
  </si>
  <si>
    <t>Breakdown</t>
  </si>
  <si>
    <t>Baguette Streamz</t>
  </si>
  <si>
    <t>Expert</t>
  </si>
  <si>
    <t>Single</t>
  </si>
  <si>
    <t>Silent Voyage to Eternity</t>
  </si>
  <si>
    <t>Speed Levels</t>
  </si>
  <si>
    <t>Qualifier Stats</t>
  </si>
  <si>
    <t xml:space="preserve">31 95 (7) 17 7 16 19 </t>
  </si>
  <si>
    <t>Betwixt &amp; Between</t>
  </si>
  <si>
    <t>I Think We Can Go to the Moon</t>
  </si>
  <si>
    <t>Level:</t>
  </si>
  <si>
    <t xml:space="preserve">17 14 (2) 48 17 (8) 8 (2) 15 48 (4) 32 </t>
  </si>
  <si>
    <t>Jimmy Jawns 3</t>
  </si>
  <si>
    <t>Fly Away (Ata DarkPsy Remix)</t>
  </si>
  <si>
    <t>Difficulty Levels</t>
  </si>
  <si>
    <t xml:space="preserve">12 (2) 63 16 (6) 1 15 15 16 (8) 31 8 (8) 2 (3) 1 (2) 15 15 31 </t>
  </si>
  <si>
    <t>Desire Drive</t>
  </si>
  <si>
    <t xml:space="preserve">8 (8) 51 3 20 (4) 4 (20) 6 5 (4) 12 (9) 14 16 (9) 23 32 </t>
  </si>
  <si>
    <t>Trails Of Cold Stream</t>
  </si>
  <si>
    <t>The Decisive Collision</t>
  </si>
  <si>
    <t xml:space="preserve">149 (8) 8 </t>
  </si>
  <si>
    <t>Scrapyard Kent</t>
  </si>
  <si>
    <t>Mama India Shantrip</t>
  </si>
  <si>
    <t xml:space="preserve">15 15 7 (5) 3 12 26 16 (5) 1 1 (32) 15 1 5 23 1 17 2 (2) 3 7 7 7 3 3 7 3 3 3 11 3 3 3 </t>
  </si>
  <si>
    <t>Gust of Wind (Zanmai)</t>
  </si>
  <si>
    <t xml:space="preserve">8 (4) 7 7 7 36 (19) 19 (8) 34 </t>
  </si>
  <si>
    <t>Think of You</t>
  </si>
  <si>
    <t xml:space="preserve">31 (33) 47 (13) 3 63 (15) 2 </t>
  </si>
  <si>
    <t>Atrocious Raid (Super Arrange)</t>
  </si>
  <si>
    <t xml:space="preserve">47 (17) 32 (7) 8 (30) 24 </t>
  </si>
  <si>
    <t>Helblinde 2016</t>
  </si>
  <si>
    <t>Dream Dashers</t>
  </si>
  <si>
    <t>EXP:</t>
  </si>
  <si>
    <t xml:space="preserve">23 (20) 16 (2) 26 50 </t>
  </si>
  <si>
    <t>Sharpnelstreamz v3</t>
  </si>
  <si>
    <t>SAKURA AGAIN</t>
  </si>
  <si>
    <t xml:space="preserve">7 3 4 (2) 32 (32) 3 7 4 (8) 26 7 7 </t>
  </si>
  <si>
    <t>Jimmy Jawns 2</t>
  </si>
  <si>
    <t>30's Swing Tek</t>
  </si>
  <si>
    <t xml:space="preserve">7 4 (16) 16 (4) 7 3 16 (4) 1 1 1 (3) 3 (5) 7 7 7 11 2 (10) 7 16 </t>
  </si>
  <si>
    <t>untitled stream pack</t>
  </si>
  <si>
    <t>Midnight</t>
  </si>
  <si>
    <t xml:space="preserve">21 (7) 22 (10) 16 (32) 22 </t>
  </si>
  <si>
    <t>Even if The World Deceives You</t>
  </si>
  <si>
    <t xml:space="preserve">14 (2) 7 4 1 (17) 1 (16) 7 (5) 2 (2) 30 (10) 16 (15) 1 </t>
  </si>
  <si>
    <t>Finality</t>
  </si>
  <si>
    <t xml:space="preserve">1 (3) 1 (3) 12 (5) 9 3 12 (15) 1 (20) 3 15 23 7 16 </t>
  </si>
  <si>
    <t>Sharpnelstreamz v3 Part 1</t>
  </si>
  <si>
    <t>Promethium</t>
  </si>
  <si>
    <t>Tournament Stats</t>
  </si>
  <si>
    <t xml:space="preserve">15 31 (33) 31 15 15 </t>
  </si>
  <si>
    <t>Crispy Liquid</t>
  </si>
  <si>
    <t>Burning Arena UFK Arena 2016</t>
  </si>
  <si>
    <t>Sub-170 Skill:</t>
  </si>
  <si>
    <t>FAIL THRESHOLD</t>
  </si>
  <si>
    <t xml:space="preserve">16 (14) 17 31 15 32 46 14 (2) 15 31 13 (3) 39 7 6 7 1 (24) 38 (2) 16 </t>
  </si>
  <si>
    <t>Animaniacs</t>
  </si>
  <si>
    <t xml:space="preserve">7 7 7 36 (4) 15 18 (2) 7 7 15 3 3 7 39 31 15 32 (8) 7 31 31 16 </t>
  </si>
  <si>
    <t>Pendulum Act III</t>
  </si>
  <si>
    <t>Evening Epidemic</t>
  </si>
  <si>
    <t xml:space="preserve">1 (4) 33 (16) 112 (16) 61 34 (18) 88 </t>
  </si>
  <si>
    <t>Psychedelia</t>
  </si>
  <si>
    <t>Funk It! + NN + So Damn Tough! Mash-Up</t>
  </si>
  <si>
    <t xml:space="preserve">27 (2) 7 3 12 1 (14) 7 7 11 (24) 2 (3) 52 (2) 89 (32) 1 (2) 1 23 7 7 7 41 </t>
  </si>
  <si>
    <t>Zombie Walk</t>
  </si>
  <si>
    <t xml:space="preserve">3 3 7 3 3 3 2 (2) 15 21 (3) 14 (2) 15 15 6 4 (5) 16 (16) 23 23 14 47 (2) 48 </t>
  </si>
  <si>
    <t>Quantum Trip</t>
  </si>
  <si>
    <t xml:space="preserve">15 11 (4) 24 12 (4) 7 7 7 23 8 (8) 8 (2) 8 (6) 39 7 3 11 15 15 15 15 7 7 16 </t>
  </si>
  <si>
    <t>???</t>
  </si>
  <si>
    <t>Dream Moods</t>
  </si>
  <si>
    <t xml:space="preserve">15 31 15 63 23 40 (16) 39 30 (2) 23 </t>
  </si>
  <si>
    <t>Lovelyteks</t>
  </si>
  <si>
    <t>Speed LVL 1 MP:</t>
  </si>
  <si>
    <t xml:space="preserve">47 64 (28) 4 (32) 3 64 </t>
  </si>
  <si>
    <t>Dragonforce SSJ2</t>
  </si>
  <si>
    <t>Defenders</t>
  </si>
  <si>
    <t>170 Skill:</t>
  </si>
  <si>
    <t xml:space="preserve">1 1 (2) 15 7 (8) 9 (7) 34 (10) 41 (33) 16 (6) 28 (3) 1 1 (2) 32 (3) 1 (2) 1 </t>
  </si>
  <si>
    <t>Saturn-Moon-Matrix</t>
  </si>
  <si>
    <t xml:space="preserve">1 (4) 5 (4) 14 (6) 27 (2) 11 11 29 33 4 (3) 21 (6) 5 (37) 19 9 24 (4) 2 (2) 4 (2) 1 (2) 1 (2) 2 1 (2) 2 7 </t>
  </si>
  <si>
    <t>o'er the flood</t>
  </si>
  <si>
    <t xml:space="preserve">1 1 (5) 1 1 (3) 129 </t>
  </si>
  <si>
    <t>Xing Breaker</t>
  </si>
  <si>
    <t xml:space="preserve">17 (7) 11 47 15 (38) 52 </t>
  </si>
  <si>
    <t>No More</t>
  </si>
  <si>
    <t xml:space="preserve">8 8 (7) 9 (3) 1 (4) 23 16 (3) 1 (4) 44 (20) 24 1 </t>
  </si>
  <si>
    <t>Difficulty-G</t>
  </si>
  <si>
    <t xml:space="preserve">7 7 8 15 15 7 7 7 7 15 15 15 7 7 7 7 </t>
  </si>
  <si>
    <t>Rebuild of Sharpnel</t>
  </si>
  <si>
    <t>Tactical Railroad</t>
  </si>
  <si>
    <t>Speed LVL 2 MP:</t>
  </si>
  <si>
    <t xml:space="preserve">2 (8) 16 (2) 9 58 (15) 1 (17) 58 (14) 1 </t>
  </si>
  <si>
    <t>Alpha Omega (Evolutionary Extended Ver.)</t>
  </si>
  <si>
    <t xml:space="preserve">15 15 (19) 33 26 (24) 16 (17) 20 (2) 2 </t>
  </si>
  <si>
    <t>Lolistyle GabberS</t>
  </si>
  <si>
    <t>180 Skill:</t>
  </si>
  <si>
    <t>Nightcore Of Dough-Nut</t>
  </si>
  <si>
    <t xml:space="preserve">28 (4) 16 (8) 24 (4) 4 20 14 (3) 13 </t>
  </si>
  <si>
    <t>We Luv Lama</t>
  </si>
  <si>
    <t xml:space="preserve">15 (17) 16 (53) 60 (20) 16 (30) 30 </t>
  </si>
  <si>
    <t>Cirque Du Zonda</t>
  </si>
  <si>
    <t>Lifeguard</t>
  </si>
  <si>
    <t xml:space="preserve">15 14 1 (8) 15 (25) 40 </t>
  </si>
  <si>
    <t>Beastiality Violation</t>
  </si>
  <si>
    <t>Strangeprogram</t>
  </si>
  <si>
    <t xml:space="preserve">8 (4) 7 (9) 12 (12) 15 15 14 (4) 6 (2) 8 (21) 7 7 15 </t>
  </si>
  <si>
    <t>Call Of Beauty</t>
  </si>
  <si>
    <t>Speed LVL 3 MP:</t>
  </si>
  <si>
    <t xml:space="preserve">490 </t>
  </si>
  <si>
    <t>Ruten (Angry Luna Mix)</t>
  </si>
  <si>
    <t>190 Skill:</t>
  </si>
  <si>
    <t xml:space="preserve">7 7 7 108 (2) 41 15 19 16 (2) 60 </t>
  </si>
  <si>
    <t>Screw My Brain</t>
  </si>
  <si>
    <t xml:space="preserve">16 32 (2) 16 (8) 8 7 31 7 32 (3) 31 80 1 19 3 15 16 </t>
  </si>
  <si>
    <t>Power Energy From Me</t>
  </si>
  <si>
    <t xml:space="preserve">16 8 3 23 7 15 (3) 10 9 13 (4) 1 (3) 7 5 9 7 7 24 1 (6) 12 (2) 29 5 3 15 4 13 </t>
  </si>
  <si>
    <t>Detonator V2</t>
  </si>
  <si>
    <t>Speed LVL 4 MP:</t>
  </si>
  <si>
    <t xml:space="preserve">15 7 (2) 14 32 26 16 7 7 (3) 15 (2) 19 3 (5) 15 15 8 14 (2) 1 16 </t>
  </si>
  <si>
    <t>200 Skill:</t>
  </si>
  <si>
    <t>Lost Souls In Endless Time</t>
  </si>
  <si>
    <t xml:space="preserve">9 1 39 15 51 15 5 (7) 8 1 (16) 60 (7) 24 4 (5) 4 </t>
  </si>
  <si>
    <t>Overdosing Heavenly Bliss (Zanmai)</t>
  </si>
  <si>
    <t xml:space="preserve">7 39 7 17 (9) 36 (5) 1 (3) 1 1 (6) 39 7 6 (2) 7 25 </t>
  </si>
  <si>
    <t>Secret Girl</t>
  </si>
  <si>
    <t xml:space="preserve">30 (2) 44 (4) 54 (2) 47 11 (7) 3 1 (3) 64 </t>
  </si>
  <si>
    <t>Swiss Girls</t>
  </si>
  <si>
    <t xml:space="preserve">1 30 16 15 32 (24) 7 6 (2) 3 10 (2) 3 3 5 (3) 1 1 (4) 23 (10) 55 16 </t>
  </si>
  <si>
    <t>Trails Of Cold Stream II</t>
  </si>
  <si>
    <t>Unexpected Emergency (Evolution)</t>
  </si>
  <si>
    <t>Speed LVL 5 MP:</t>
  </si>
  <si>
    <t xml:space="preserve">78 (12) 78 </t>
  </si>
  <si>
    <t>Aura 2016 Rebuild</t>
  </si>
  <si>
    <t>210 Skill:</t>
  </si>
  <si>
    <t xml:space="preserve">9 (5) 2 (8) 8 (14) 14 (2) 16 (12) 19 (17) 31 15 48 </t>
  </si>
  <si>
    <t>Stamina Selects</t>
  </si>
  <si>
    <t>FLASH 2000 TOUR Vol.2</t>
  </si>
  <si>
    <t xml:space="preserve">2 (2) 32 (8) 49 64 (16) 32 </t>
  </si>
  <si>
    <t>Sunshine Coastline</t>
  </si>
  <si>
    <t xml:space="preserve">32 (14) 25 (5) 31 31 </t>
  </si>
  <si>
    <t>The Apocalypse Sampler</t>
  </si>
  <si>
    <t>Zombie TV (AleX Tune Remix)</t>
  </si>
  <si>
    <t xml:space="preserve">7 7 7 (7) 3 3 5 1 (23) 3 3 3 10 (15) 11 1 (2) 4 (5) 14 (2) 11 </t>
  </si>
  <si>
    <t>The Silent World</t>
  </si>
  <si>
    <t>Speed LVL 6 MP:</t>
  </si>
  <si>
    <t>220 Skill:</t>
  </si>
  <si>
    <t xml:space="preserve">6 (2) 2 (3) 1 (2) 2 (2) 6 (4) 15 (3) 6 (4) 2 (2) 2 (2) 6 (4) 15 (2) 1 (8) 4 (7) 8 (8) 1 (2) 2 (2) 6 (4) 15 (3) 6 </t>
  </si>
  <si>
    <t>Kicker Instinct</t>
  </si>
  <si>
    <t xml:space="preserve">14 (2) 14 (50) 14 (2) 14 (2) 12 (4) 30 (2) 14 </t>
  </si>
  <si>
    <t>Speedcore 4</t>
  </si>
  <si>
    <t>Chandelier ~AoREdit~</t>
  </si>
  <si>
    <t>Speed LVL 7 MP:</t>
  </si>
  <si>
    <t>230 Skill:</t>
  </si>
  <si>
    <t xml:space="preserve">32 (32) 32 </t>
  </si>
  <si>
    <t>Trails of Cold Stream FC (Part 1)</t>
  </si>
  <si>
    <t xml:space="preserve">47 103 39 39 162 39 15 16 (2) 28 </t>
  </si>
  <si>
    <t>Mind Grinder</t>
  </si>
  <si>
    <t>Speed LVL 8 MP:</t>
  </si>
  <si>
    <t>240 Skill:</t>
  </si>
  <si>
    <t xml:space="preserve">15 92 (4) 39 (4) 1 (4) 111 63 60 </t>
  </si>
  <si>
    <t>After End Start Before</t>
  </si>
  <si>
    <t xml:space="preserve">83 64 (18) 124 (3) 137 </t>
  </si>
  <si>
    <t>Brain Rolling (Kopophobia Remix)</t>
  </si>
  <si>
    <t>Score</t>
  </si>
  <si>
    <t>Pass?</t>
  </si>
  <si>
    <t xml:space="preserve">47 39 20 (3) 72 7 47 15 (9) 31 7 3 7 3 </t>
  </si>
  <si>
    <t xml:space="preserve">BPM </t>
  </si>
  <si>
    <t>Digital Nightmare</t>
  </si>
  <si>
    <t>Difficulty Level</t>
  </si>
  <si>
    <t>Speed Level</t>
  </si>
  <si>
    <t>Boom Kali</t>
  </si>
  <si>
    <t>Matrix ID</t>
  </si>
  <si>
    <t>Haul Points</t>
  </si>
  <si>
    <t>Speed LVL 9 MP:</t>
  </si>
  <si>
    <t xml:space="preserve">7 6 (2) 1 1 3 7 7 11 11 3 2 (2) 31 13 (2) 16 15 15 7 7 15 8 (8) 7 15 6 (2) 1 17 2 (2) 15 13 (2) 16 15 10 </t>
  </si>
  <si>
    <t>250 Skill:</t>
  </si>
  <si>
    <t>The Mask</t>
  </si>
  <si>
    <t xml:space="preserve">31 31 31 15 4 6 11 8 (16) 46 (2) 47 </t>
  </si>
  <si>
    <t>Sleepless</t>
  </si>
  <si>
    <t xml:space="preserve">3 3 3 19 12 (4) 31 47 15 14 (34) 30 (2) 15 14 9 (4) 3 15 15 14 </t>
  </si>
  <si>
    <t>Institut Za Jebem Ti Majku I Dete (Kopophobia Remix)</t>
  </si>
  <si>
    <t>Sub 60</t>
  </si>
  <si>
    <t>Pass</t>
  </si>
  <si>
    <t>Fail</t>
  </si>
  <si>
    <t xml:space="preserve">7 23 7 8 (16) 14 (2) 15 7 7 (9) 6 (2) 6 (6) 2 (3) 5 (22) 19 15 7 7 7 14 (2) 6 (2) 15 7 6 (2) 15 23 </t>
  </si>
  <si>
    <t>One Speed</t>
  </si>
  <si>
    <t xml:space="preserve">28 18 (2) 4 9 (2) 23 7 6 9 (16) 14 (2) 15 14 (2) 7 7 14 (2) 7 7 15 31 15 15 (2) 16 </t>
  </si>
  <si>
    <t>D.A.A.N.A.C.C.E.</t>
  </si>
  <si>
    <t xml:space="preserve">15 (9) 15 7 15 8 (32) 15 15 15 7 15 4 (8) 24 </t>
  </si>
  <si>
    <t>Satan Gave Me A Burger!</t>
  </si>
  <si>
    <t xml:space="preserve">15 15 15 32 (32) 31 7 39 (16) 23 7 24 </t>
  </si>
  <si>
    <t>Formidable Enemy (Super Arrange)</t>
  </si>
  <si>
    <t xml:space="preserve">6 (2) 6 (2) 6 (4) 2 (2) 9 1 1 18 (2) 14 (2) 6 (2) 6 (2) 6 (2) 15 1 1 18 (2) 14 (2) 14 (10) 6 (2) 6 (2) 6 </t>
  </si>
  <si>
    <t>is it?</t>
  </si>
  <si>
    <t xml:space="preserve">32 (4) 64 </t>
  </si>
  <si>
    <t>Brules Brute Breats</t>
  </si>
  <si>
    <t>Lethal Strike</t>
  </si>
  <si>
    <t xml:space="preserve">10 1 1 11 1 1 1 (18) 24 (32) 8 (13) 3 (9) 34 1 1 2 </t>
  </si>
  <si>
    <t>Jimmy Jawns</t>
  </si>
  <si>
    <t>Lifestyles of the Digital VIP short</t>
  </si>
  <si>
    <t xml:space="preserve">1 1 1 1 1 1 1 1 14 (2) 16 (8) 31 (3) 2 (2) 18 (6) 2 (2) 2 (4) 24 </t>
  </si>
  <si>
    <t>Secure the skies (Almost)</t>
  </si>
  <si>
    <t>Total MP:</t>
  </si>
  <si>
    <t xml:space="preserve">7 4 (4) 7 7 7 3 2 (18) 3 3 3 2 (2) 1 (3) 1 (3) 3 3 (49) 15 15 (17) 11 3 (2) 7 (8) 3 (2) 2 6 1 2 (2) 2 (2) 3 (5) 2 3 3 2 </t>
  </si>
  <si>
    <t>Freedom Dive (t+pazolite Remix)</t>
  </si>
  <si>
    <t xml:space="preserve">1 16 (30) 3 1 1 1 1 7 7 15 7 (25) 7 14 (2) 12 </t>
  </si>
  <si>
    <t>Rasta Rebel/Dynamic Pulse</t>
  </si>
  <si>
    <t xml:space="preserve">47 30 (2) 15 15 8 14 (2) 7 10 3 (2) 26 15 7 15 7 23 39 15 10 (7) 7 (2) 6 (2) 6 (2) 6 (2) 6 (2) 15 7 7 6 (2) 6 (2) 6 (2) 6 (2) 6 (2) 24 8 7 6 (2) 7 23 8 14 (2) 47 7 7 7 </t>
  </si>
  <si>
    <t>First Trip</t>
  </si>
  <si>
    <t xml:space="preserve">21 30 3 7 5 10 (3) 111 7 3 32 (2) 1 (3) 30 (2) 84 (9) 16 80 (12) 39 (3) 16 (2) 12 (2) 14 4 (11) 11 (2) 103 19 </t>
  </si>
  <si>
    <t>Ride the Centaurus</t>
  </si>
  <si>
    <t xml:space="preserve">129 28 (2) 2 (24) 3 7 4 114 119 </t>
  </si>
  <si>
    <t>New Technology</t>
  </si>
  <si>
    <t xml:space="preserve">1 (2) 1 6 26 (2) 5 5 14 (6) 4 4 3 5 7 8 74 32 3 24 (5) 97 (8) 31 6 (2) 23 16 </t>
  </si>
  <si>
    <t>We Came To Gangbang</t>
  </si>
  <si>
    <t xml:space="preserve">32 (16) 240 </t>
  </si>
  <si>
    <t>Corrosive Venom</t>
  </si>
  <si>
    <t xml:space="preserve">15 15 15 15 15 15 15 12 (4) 15 15 (2) 13 1 7 5 (3) 15 43 3 32 48 </t>
  </si>
  <si>
    <t>Clarity The Big Boss</t>
  </si>
  <si>
    <t xml:space="preserve">48 (16) 16 (8) 6 (2) 80 (8) 7 64 </t>
  </si>
  <si>
    <t>In Time</t>
  </si>
  <si>
    <t>Total HP:</t>
  </si>
  <si>
    <t xml:space="preserve">1 (6) 2 (8) 23 6 (2) 39 3 18 (2) 23 6 (2) 15 16 (24) 1 (6) 16 14 (2) 7 7 3 7 (5) 7 30 (2) 6 </t>
  </si>
  <si>
    <t>Stanislav Grof</t>
  </si>
  <si>
    <t xml:space="preserve">2 (14) 2 (14) 1 11 3 28 1 (30) 18 (2) 15 15 15 30 (26) 14 (2) 15 16 (2) 6 </t>
  </si>
  <si>
    <t>Along A New Path</t>
  </si>
  <si>
    <t xml:space="preserve">32 (16) 38 (2) 6 (23) 63 </t>
  </si>
  <si>
    <t>Grimm (DJKurara Remix)</t>
  </si>
  <si>
    <t xml:space="preserve">1 1 1 25 (17) 15 23 7 27 3 (23) 1 (3) 14 (2) 16 (31) 2 1 1 25 </t>
  </si>
  <si>
    <t>Ch-Check It Loud</t>
  </si>
  <si>
    <t xml:space="preserve">9 3 (5) 18 (2) 12 1 1 (4) 25 6 (2) 21 3 1 1 (3) 10 (2) 14 9 40 </t>
  </si>
  <si>
    <t>Wubstream 2</t>
  </si>
  <si>
    <t>Earthquake Fytch's remix</t>
  </si>
  <si>
    <t>OVERALL:</t>
  </si>
  <si>
    <t xml:space="preserve">2 (2) *7* 2 *6* 2 *6* 1 (16) *4* 1 *19* 2 (2) 2 (2) 2 (2) 2 </t>
  </si>
  <si>
    <t>Vocajawnz</t>
  </si>
  <si>
    <t>Dancer in the Dark</t>
  </si>
  <si>
    <t xml:space="preserve">24 /16/ (8) 14 (3) /32/ 15 (2) /32/ </t>
  </si>
  <si>
    <t>Speedcore Rejects 2</t>
  </si>
  <si>
    <t>Wrecking Core</t>
  </si>
  <si>
    <t xml:space="preserve">4 (30) 2 (2) 16 (20) 31 (7) 2 (2) 32 (7) 33 </t>
  </si>
  <si>
    <t>Sharpnelstreamz v3 Part 2</t>
  </si>
  <si>
    <t>Sharpnel Sound Megamix 3</t>
  </si>
  <si>
    <t xml:space="preserve">15 55 24 (2) 48 (2) 54 (2) 23 47 16 (28) 3 (3) 56 (4) 11 7 7 8 (4) 7 (3) 38 (2) 6 (2) 7 (50) 3 (3) 112 (30) 2 (32) 1 31 31 32 (15) 41 </t>
  </si>
  <si>
    <t>Vis Vitalis</t>
  </si>
  <si>
    <t xml:space="preserve">9 (2) 13 (3) 15 (5) 13 (3) 15 27 89 65 56 3 4 121 (5) 5 37 (3) 6 (2) 3 3 50 (7) 12 1 (6) 4 15 (6) 23 </t>
  </si>
  <si>
    <t>Guilty Surfacing</t>
  </si>
  <si>
    <t xml:space="preserve">23 27 22 112 95 31 63 17 (7) 8 (17) 3 1 1 (3) 1 </t>
  </si>
  <si>
    <t>Send My Love to Mars</t>
  </si>
  <si>
    <t xml:space="preserve">46 (8) 154 </t>
  </si>
  <si>
    <t>Bearpocalypse 4</t>
  </si>
  <si>
    <t>Xenoflux</t>
  </si>
  <si>
    <t xml:space="preserve">95 47 (3) 45 (3) 71 </t>
  </si>
  <si>
    <t>The Merciless Savior</t>
  </si>
  <si>
    <t xml:space="preserve">40 (75) 71 (24) 38 (2) 71 </t>
  </si>
  <si>
    <t>Tachyon Multiverse</t>
  </si>
  <si>
    <t>Whazashmup</t>
  </si>
  <si>
    <t>Additional Stats</t>
  </si>
  <si>
    <t xml:space="preserve">16 (9) 1 (14) 32 (4) 64 (4) 16 </t>
  </si>
  <si>
    <t>Tsugihagi Construction</t>
  </si>
  <si>
    <t xml:space="preserve">8 (2) 40 (8) 16 (23) 1 (8) 48 (16) 15 8 (8) 32 </t>
  </si>
  <si>
    <t>Kopophobia Mix</t>
  </si>
  <si>
    <t xml:space="preserve">7 7 13 (2) 23 39 (17) 15 7 11 19 15 7 15 15 (2) 2 2 (2) 22 (2) 14 (2) 56 (16) 3 3 3 19 12 (4) 31 47 15 14 (34) 30 (2) 15 14 9 (4) 3 15 15 14 (2) 7 23 7 8 (16) 14 (2) 15 7 7 (9) 6 (2) 6 (6) 2 (3) 5 (22) 19 15 7 7 7 14 (2) 6 (2) 15 7 6 (2) 15 23 (8) 28 18 (2) 4 9 (2) 23 7 6 9 (16) 14 (2) 15 14 (2) 7 7 14 (2) 7 7 15 31 14 (2) 15 (2) 16 (3) 28 (4) 15 7 20 (4) 15 7 15 6 (3) 7 (6) 1 7 15 3 9 (3) 7 15 7 31 15 15 30 </t>
  </si>
  <si>
    <t>Vega</t>
  </si>
  <si>
    <t xml:space="preserve">15 11 3 3 39 19 6 (2) 7 3 3 7 35 7 27 (9) 7 27 11 23 34 (2) 23 11 15 19 15 11 </t>
  </si>
  <si>
    <t>Desire</t>
  </si>
  <si>
    <t xml:space="preserve">15 15 64 (4) 7 7 15 32 (4) 31 15 15 15 31 3 7 131 </t>
  </si>
  <si>
    <t>Starfall</t>
  </si>
  <si>
    <t xml:space="preserve">1 7 7 39 8 (16) 15 12 (3) 31 (2) 7 7 12 (4) 63 15 15 15 16 (4) 3 </t>
  </si>
  <si>
    <t>Revengeful Ghost Train</t>
  </si>
  <si>
    <t xml:space="preserve">1 32 (16) 48 (2) 31 (33) 32 (2) 34 </t>
  </si>
  <si>
    <t>Zendigiehe Ziba</t>
  </si>
  <si>
    <t xml:space="preserve">23 55 14 (2) 31 (5) 20 (8) 56 (2) 1 (3) 19 1 3 3 35 7 16 </t>
  </si>
  <si>
    <t>Allotted Time</t>
  </si>
  <si>
    <t>Stardust</t>
  </si>
  <si>
    <t xml:space="preserve">79 12 (4) 32 (16) 24 (8) 30 (2) 32 </t>
  </si>
  <si>
    <t>Masochisma Mark 1</t>
  </si>
  <si>
    <t>ARK05</t>
  </si>
  <si>
    <t>12 7 18 21 7 106 (18) 27 16 8 (15) 2 (5) 8 (2) 38 (4) 9 11 23 11 28 (7) 1 (28) 15 46 (2) 16 (4) 79 (9) 5 (3) 14 (2) 2 (2) 2 (2) 7 (9) 14 34 (17) 48 (2) 13 53 (3) 38 (4) 20 (2) 14 (2) 7 40 (7) 75 39 (2) 39 (3) 7 17 (28) 3 (2) 14 (2) 47 (9) 15 (2) 69 32 (3) 7 3 1 1 (3) 14 (2) 7 10 (6) 10 (2) 27 (22) 23 (8) 6 2 (11) 38 (2) 7 31 (14) 2 1 /14/ (4) 3 15 38 (2) 62 (30) 9 (3) 81 (9) 14 (2) 51 (17) 103 (53) 14 (2) 38 (2) 7 22 (2) 14 (5) 11 (2) 11 26 (2) 14 3 (2) 2 (2) 23 (9) 13 (3) 14 (2) 13 (3) 13 (2) 7 (2) 6 (2) 14 (2) 26 32 34 (2) 19 (30) 3 (2) 34 (2) 2 (2) 2 (2) 2 (2) 13 (26) 88 (32) 64</t>
  </si>
  <si>
    <t>Time In Songs</t>
  </si>
  <si>
    <t>Time Out Of Songs</t>
  </si>
  <si>
    <t>Total Songs</t>
  </si>
  <si>
    <t>Passes</t>
  </si>
  <si>
    <t>Fails</t>
  </si>
  <si>
    <t>Total Steps</t>
  </si>
  <si>
    <t>Average Steps/Song</t>
  </si>
  <si>
    <t>Average Rating</t>
  </si>
  <si>
    <t>Average BPM</t>
  </si>
  <si>
    <t>Only fill out the ID, Score, and Pass columns!</t>
  </si>
  <si>
    <t>Use 'y' or '1' to indicate passes, anything else will be calculated as a fail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</si>
</sst>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name val="Arial"/>
    </font>
    <font>
      <b/>
      <sz val="10.0"/>
      <color rgb="FFFFFFFF"/>
      <name val="Arial"/>
    </font>
    <font>
      <b/>
      <sz val="10.0"/>
      <name val="Arial"/>
    </font>
    <font/>
    <font>
      <sz val="10.0"/>
      <color rgb="FFFFFFFF"/>
      <name val="Arial"/>
    </font>
    <font>
      <b/>
      <sz val="10.0"/>
      <color rgb="FFFF0000"/>
      <name val="Arial"/>
    </font>
  </fonts>
  <fills count="2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2E75B5"/>
        <bgColor rgb="FF2E75B5"/>
      </patternFill>
    </fill>
    <fill>
      <patternFill patternType="solid">
        <fgColor rgb="FFCCFF00"/>
        <bgColor rgb="FFCCFF00"/>
      </patternFill>
    </fill>
    <fill>
      <patternFill patternType="solid">
        <fgColor rgb="FF171616"/>
        <bgColor rgb="FF171616"/>
      </patternFill>
    </fill>
    <fill>
      <patternFill patternType="solid">
        <fgColor rgb="FF1F3864"/>
        <bgColor rgb="FF1F3864"/>
      </patternFill>
    </fill>
    <fill>
      <patternFill patternType="solid">
        <fgColor rgb="FF333F4F"/>
        <bgColor rgb="FF333F4F"/>
      </patternFill>
    </fill>
    <fill>
      <patternFill patternType="solid">
        <fgColor rgb="FF3A3838"/>
        <bgColor rgb="FF3A3838"/>
      </patternFill>
    </fill>
    <fill>
      <patternFill patternType="solid">
        <fgColor rgb="FF3F3F3F"/>
        <bgColor rgb="FF3F3F3F"/>
      </patternFill>
    </fill>
    <fill>
      <patternFill patternType="solid">
        <fgColor rgb="FFC55A11"/>
        <bgColor rgb="FFC55A11"/>
      </patternFill>
    </fill>
    <fill>
      <patternFill patternType="solid">
        <fgColor rgb="FF525252"/>
        <bgColor rgb="FF525252"/>
      </patternFill>
    </fill>
    <fill>
      <patternFill patternType="solid">
        <fgColor rgb="FFFFD965"/>
        <bgColor rgb="FFFFD965"/>
      </patternFill>
    </fill>
    <fill>
      <patternFill patternType="solid">
        <fgColor rgb="FF2F5496"/>
        <bgColor rgb="FF2F5496"/>
      </patternFill>
    </fill>
    <fill>
      <patternFill patternType="solid">
        <fgColor rgb="FFF2F2F2"/>
        <bgColor rgb="FFF2F2F2"/>
      </patternFill>
    </fill>
    <fill>
      <patternFill patternType="solid">
        <fgColor rgb="FF757070"/>
        <bgColor rgb="FF757070"/>
      </patternFill>
    </fill>
    <fill>
      <patternFill patternType="solid">
        <fgColor rgb="FFFFE598"/>
        <bgColor rgb="FFFFE598"/>
      </patternFill>
    </fill>
    <fill>
      <patternFill patternType="solid">
        <fgColor rgb="FF222A35"/>
        <bgColor rgb="FF222A35"/>
      </patternFill>
    </fill>
    <fill>
      <patternFill patternType="solid">
        <fgColor rgb="FFD0CECE"/>
        <bgColor rgb="FFD0CECE"/>
      </patternFill>
    </fill>
    <fill>
      <patternFill patternType="solid">
        <fgColor rgb="FF0C0C0C"/>
        <bgColor rgb="FF0C0C0C"/>
      </patternFill>
    </fill>
    <fill>
      <patternFill patternType="solid">
        <fgColor rgb="FFE7E6E6"/>
        <bgColor rgb="FFE7E6E6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AEABAB"/>
        <bgColor rgb="FFAEABAB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rgb="FF70AD47"/>
        <bgColor rgb="FF70AD47"/>
      </patternFill>
    </fill>
    <fill>
      <patternFill patternType="solid">
        <fgColor rgb="FF833C0B"/>
        <bgColor rgb="FF833C0B"/>
      </patternFill>
    </fill>
  </fills>
  <borders count="46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/>
    </xf>
    <xf borderId="3" fillId="4" fontId="3" numFmtId="0" xfId="0" applyBorder="1" applyFill="1" applyFont="1"/>
    <xf borderId="1" fillId="5" fontId="1" numFmtId="0" xfId="0" applyBorder="1" applyFill="1" applyFont="1"/>
    <xf borderId="2" fillId="4" fontId="3" numFmtId="0" xfId="0" applyBorder="1" applyFont="1"/>
    <xf borderId="2" fillId="3" fontId="2" numFmtId="0" xfId="0" applyAlignment="1" applyBorder="1" applyFont="1">
      <alignment horizontal="center" readingOrder="0"/>
    </xf>
    <xf borderId="4" fillId="6" fontId="2" numFmtId="0" xfId="0" applyAlignment="1" applyBorder="1" applyFill="1" applyFont="1">
      <alignment horizontal="center"/>
    </xf>
    <xf borderId="5" fillId="3" fontId="2" numFmtId="0" xfId="0" applyAlignment="1" applyBorder="1" applyFont="1">
      <alignment horizontal="center"/>
    </xf>
    <xf borderId="6" fillId="0" fontId="4" numFmtId="0" xfId="0" applyBorder="1" applyFont="1"/>
    <xf borderId="5" fillId="4" fontId="3" numFmtId="0" xfId="0" applyBorder="1" applyFont="1"/>
    <xf borderId="7" fillId="0" fontId="4" numFmtId="0" xfId="0" applyBorder="1" applyFont="1"/>
    <xf borderId="8" fillId="0" fontId="1" numFmtId="0" xfId="0" applyAlignment="1" applyBorder="1" applyFont="1">
      <alignment horizontal="center"/>
    </xf>
    <xf borderId="3" fillId="6" fontId="2" numFmtId="0" xfId="0" applyAlignment="1" applyBorder="1" applyFont="1">
      <alignment horizontal="center"/>
    </xf>
    <xf borderId="9" fillId="0" fontId="1" numFmtId="0" xfId="0" applyBorder="1" applyFont="1"/>
    <xf borderId="10" fillId="7" fontId="3" numFmtId="0" xfId="0" applyAlignment="1" applyBorder="1" applyFill="1" applyFont="1">
      <alignment horizontal="center"/>
    </xf>
    <xf borderId="11" fillId="7" fontId="3" numFmtId="0" xfId="0" applyAlignment="1" applyBorder="1" applyFont="1">
      <alignment horizontal="center"/>
    </xf>
    <xf borderId="12" fillId="7" fontId="2" numFmtId="0" xfId="0" applyAlignment="1" applyBorder="1" applyFont="1">
      <alignment horizontal="center"/>
    </xf>
    <xf borderId="13" fillId="0" fontId="4" numFmtId="0" xfId="0" applyBorder="1" applyFont="1"/>
    <xf borderId="14" fillId="0" fontId="4" numFmtId="0" xfId="0" applyBorder="1" applyFont="1"/>
    <xf borderId="15" fillId="8" fontId="1" numFmtId="0" xfId="0" applyBorder="1" applyFill="1" applyFont="1"/>
    <xf borderId="1" fillId="8" fontId="1" numFmtId="0" xfId="0" applyBorder="1" applyFont="1"/>
    <xf borderId="16" fillId="2" fontId="2" numFmtId="0" xfId="0" applyAlignment="1" applyBorder="1" applyFont="1">
      <alignment horizontal="center"/>
    </xf>
    <xf borderId="1" fillId="8" fontId="1" numFmtId="0" xfId="0" applyAlignment="1" applyBorder="1" applyFont="1">
      <alignment horizontal="center"/>
    </xf>
    <xf borderId="17" fillId="8" fontId="1" numFmtId="0" xfId="0" applyAlignment="1" applyBorder="1" applyFont="1">
      <alignment horizontal="center"/>
    </xf>
    <xf borderId="1" fillId="2" fontId="5" numFmtId="0" xfId="0" applyBorder="1" applyFont="1"/>
    <xf borderId="15" fillId="7" fontId="3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18" fillId="9" fontId="3" numFmtId="0" xfId="0" applyAlignment="1" applyBorder="1" applyFill="1" applyFont="1">
      <alignment horizontal="center"/>
    </xf>
    <xf borderId="19" fillId="10" fontId="2" numFmtId="0" xfId="0" applyAlignment="1" applyBorder="1" applyFill="1" applyFont="1">
      <alignment horizontal="center"/>
    </xf>
    <xf borderId="20" fillId="10" fontId="2" numFmtId="0" xfId="0" applyAlignment="1" applyBorder="1" applyFont="1">
      <alignment horizontal="center"/>
    </xf>
    <xf borderId="15" fillId="11" fontId="2" numFmtId="0" xfId="0" applyAlignment="1" applyBorder="1" applyFill="1" applyFont="1">
      <alignment horizontal="right"/>
    </xf>
    <xf borderId="17" fillId="12" fontId="3" numFmtId="0" xfId="0" applyAlignment="1" applyBorder="1" applyFill="1" applyFont="1">
      <alignment horizontal="center"/>
    </xf>
    <xf borderId="21" fillId="7" fontId="2" numFmtId="0" xfId="0" applyAlignment="1" applyBorder="1" applyFont="1">
      <alignment horizontal="center" shrinkToFit="0" vertical="center" wrapText="1"/>
    </xf>
    <xf borderId="22" fillId="13" fontId="2" numFmtId="0" xfId="0" applyAlignment="1" applyBorder="1" applyFill="1" applyFont="1">
      <alignment horizontal="center"/>
    </xf>
    <xf borderId="18" fillId="14" fontId="3" numFmtId="0" xfId="0" applyAlignment="1" applyBorder="1" applyFill="1" applyFont="1">
      <alignment horizontal="center"/>
    </xf>
    <xf borderId="23" fillId="2" fontId="3" numFmtId="0" xfId="0" applyAlignment="1" applyBorder="1" applyFont="1">
      <alignment horizontal="center"/>
    </xf>
    <xf borderId="24" fillId="2" fontId="3" numFmtId="0" xfId="0" applyAlignment="1" applyBorder="1" applyFont="1">
      <alignment horizontal="center"/>
    </xf>
    <xf borderId="15" fillId="15" fontId="2" numFmtId="0" xfId="0" applyAlignment="1" applyBorder="1" applyFill="1" applyFont="1">
      <alignment horizontal="right"/>
    </xf>
    <xf borderId="17" fillId="16" fontId="3" numFmtId="0" xfId="0" applyAlignment="1" applyBorder="1" applyFill="1" applyFont="1">
      <alignment horizontal="center"/>
    </xf>
    <xf borderId="25" fillId="0" fontId="4" numFmtId="0" xfId="0" applyBorder="1" applyFont="1"/>
    <xf borderId="26" fillId="2" fontId="3" numFmtId="0" xfId="0" applyAlignment="1" applyBorder="1" applyFont="1">
      <alignment horizontal="center"/>
    </xf>
    <xf borderId="27" fillId="2" fontId="3" numFmtId="0" xfId="0" applyAlignment="1" applyBorder="1" applyFont="1">
      <alignment horizontal="center"/>
    </xf>
    <xf borderId="4" fillId="2" fontId="2" numFmtId="0" xfId="0" applyAlignment="1" applyBorder="1" applyFont="1">
      <alignment horizontal="center"/>
    </xf>
    <xf borderId="28" fillId="0" fontId="4" numFmtId="0" xfId="0" applyBorder="1" applyFont="1"/>
    <xf borderId="15" fillId="17" fontId="2" numFmtId="0" xfId="0" applyAlignment="1" applyBorder="1" applyFill="1" applyFont="1">
      <alignment horizontal="right"/>
    </xf>
    <xf borderId="17" fillId="18" fontId="3" numFmtId="0" xfId="0" applyAlignment="1" applyBorder="1" applyFill="1" applyFont="1">
      <alignment horizontal="center"/>
    </xf>
    <xf borderId="29" fillId="10" fontId="3" numFmtId="0" xfId="0" applyAlignment="1" applyBorder="1" applyFont="1">
      <alignment horizontal="center"/>
    </xf>
    <xf borderId="30" fillId="2" fontId="3" numFmtId="0" xfId="0" applyAlignment="1" applyBorder="1" applyFont="1">
      <alignment horizontal="center"/>
    </xf>
    <xf borderId="10" fillId="19" fontId="2" numFmtId="0" xfId="0" applyAlignment="1" applyBorder="1" applyFill="1" applyFont="1">
      <alignment horizontal="right"/>
    </xf>
    <xf borderId="31" fillId="18" fontId="3" numFmtId="0" xfId="0" applyBorder="1" applyFont="1"/>
    <xf borderId="15" fillId="7" fontId="2" numFmtId="0" xfId="0" applyAlignment="1" applyBorder="1" applyFont="1">
      <alignment horizontal="right"/>
    </xf>
    <xf borderId="17" fillId="20" fontId="3" numFmtId="0" xfId="0" applyAlignment="1" applyBorder="1" applyFill="1" applyFont="1">
      <alignment horizontal="center"/>
    </xf>
    <xf borderId="32" fillId="21" fontId="3" numFmtId="0" xfId="0" applyAlignment="1" applyBorder="1" applyFill="1" applyFont="1">
      <alignment horizontal="center"/>
    </xf>
    <xf borderId="15" fillId="8" fontId="2" numFmtId="0" xfId="0" applyAlignment="1" applyBorder="1" applyFont="1">
      <alignment horizontal="right"/>
    </xf>
    <xf borderId="17" fillId="20" fontId="3" numFmtId="0" xfId="0" applyBorder="1" applyFont="1"/>
    <xf borderId="32" fillId="22" fontId="3" numFmtId="0" xfId="0" applyAlignment="1" applyBorder="1" applyFill="1" applyFont="1">
      <alignment horizontal="center"/>
    </xf>
    <xf borderId="15" fillId="19" fontId="2" numFmtId="0" xfId="0" applyAlignment="1" applyBorder="1" applyFont="1">
      <alignment horizontal="right"/>
    </xf>
    <xf borderId="17" fillId="18" fontId="3" numFmtId="0" xfId="0" applyBorder="1" applyFont="1"/>
    <xf borderId="33" fillId="0" fontId="4" numFmtId="0" xfId="0" applyBorder="1" applyFont="1"/>
    <xf borderId="34" fillId="13" fontId="2" numFmtId="0" xfId="0" applyAlignment="1" applyBorder="1" applyFont="1">
      <alignment horizontal="center"/>
    </xf>
    <xf borderId="35" fillId="2" fontId="3" numFmtId="0" xfId="0" applyAlignment="1" applyBorder="1" applyFont="1">
      <alignment horizontal="center"/>
    </xf>
    <xf borderId="36" fillId="2" fontId="3" numFmtId="0" xfId="0" applyAlignment="1" applyBorder="1" applyFont="1">
      <alignment horizontal="center"/>
    </xf>
    <xf borderId="37" fillId="23" fontId="3" numFmtId="0" xfId="0" applyAlignment="1" applyBorder="1" applyFill="1" applyFont="1">
      <alignment horizontal="center"/>
    </xf>
    <xf borderId="38" fillId="23" fontId="3" numFmtId="0" xfId="0" applyAlignment="1" applyBorder="1" applyFont="1">
      <alignment horizontal="center"/>
    </xf>
    <xf borderId="39" fillId="23" fontId="3" numFmtId="0" xfId="0" applyAlignment="1" applyBorder="1" applyFont="1">
      <alignment horizontal="center"/>
    </xf>
    <xf borderId="39" fillId="24" fontId="3" numFmtId="0" xfId="0" applyAlignment="1" applyBorder="1" applyFill="1" applyFont="1">
      <alignment horizontal="center"/>
    </xf>
    <xf borderId="40" fillId="7" fontId="2" numFmtId="0" xfId="0" applyAlignment="1" applyBorder="1" applyFont="1">
      <alignment horizontal="right"/>
    </xf>
    <xf borderId="41" fillId="20" fontId="3" numFmtId="0" xfId="0" applyAlignment="1" applyBorder="1" applyFont="1">
      <alignment horizontal="center"/>
    </xf>
    <xf borderId="42" fillId="21" fontId="3" numFmtId="0" xfId="0" applyAlignment="1" applyBorder="1" applyFont="1">
      <alignment horizontal="center"/>
    </xf>
    <xf borderId="43" fillId="0" fontId="1" numFmtId="0" xfId="0" applyAlignment="1" applyBorder="1" applyFont="1">
      <alignment horizontal="center"/>
    </xf>
    <xf borderId="43" fillId="0" fontId="1" numFmtId="10" xfId="0" applyAlignment="1" applyBorder="1" applyFont="1" applyNumberFormat="1">
      <alignment horizontal="center"/>
    </xf>
    <xf borderId="44" fillId="20" fontId="1" numFmtId="0" xfId="0" applyAlignment="1" applyBorder="1" applyFont="1">
      <alignment horizontal="center"/>
    </xf>
    <xf borderId="44" fillId="16" fontId="3" numFmtId="0" xfId="0" applyAlignment="1" applyBorder="1" applyFont="1">
      <alignment horizontal="center"/>
    </xf>
    <xf borderId="15" fillId="13" fontId="2" numFmtId="0" xfId="0" applyAlignment="1" applyBorder="1" applyFont="1">
      <alignment horizontal="right"/>
    </xf>
    <xf borderId="17" fillId="25" fontId="3" numFmtId="0" xfId="0" applyBorder="1" applyFill="1" applyFont="1"/>
    <xf borderId="26" fillId="0" fontId="1" numFmtId="10" xfId="0" applyAlignment="1" applyBorder="1" applyFont="1" applyNumberFormat="1">
      <alignment horizontal="center"/>
    </xf>
    <xf borderId="9" fillId="26" fontId="1" numFmtId="0" xfId="0" applyBorder="1" applyFill="1" applyFont="1"/>
    <xf borderId="40" fillId="6" fontId="2" numFmtId="0" xfId="0" applyAlignment="1" applyBorder="1" applyFont="1">
      <alignment horizontal="right"/>
    </xf>
    <xf borderId="41" fillId="3" fontId="2" numFmtId="0" xfId="0" applyBorder="1" applyFont="1"/>
    <xf borderId="9" fillId="26" fontId="1" numFmtId="0" xfId="0" applyAlignment="1" applyBorder="1" applyFont="1">
      <alignment horizontal="center"/>
    </xf>
    <xf borderId="15" fillId="27" fontId="2" numFmtId="0" xfId="0" applyAlignment="1" applyBorder="1" applyFill="1" applyFont="1">
      <alignment horizontal="center"/>
    </xf>
    <xf borderId="9" fillId="0" fontId="1" numFmtId="0" xfId="0" applyAlignment="1" applyBorder="1" applyFont="1">
      <alignment horizontal="center" readingOrder="0"/>
    </xf>
    <xf borderId="9" fillId="0" fontId="1" numFmtId="0" xfId="0" applyAlignment="1" applyBorder="1" applyFont="1">
      <alignment readingOrder="0"/>
    </xf>
    <xf borderId="0" fillId="0" fontId="4" numFmtId="0" xfId="0" applyAlignment="1" applyFont="1">
      <alignment horizontal="left" readingOrder="0"/>
    </xf>
    <xf borderId="15" fillId="10" fontId="2" numFmtId="0" xfId="0" applyAlignment="1" applyBorder="1" applyFont="1">
      <alignment horizontal="center"/>
    </xf>
    <xf borderId="40" fillId="27" fontId="2" numFmtId="0" xfId="0" applyAlignment="1" applyBorder="1" applyFont="1">
      <alignment horizontal="center"/>
    </xf>
    <xf borderId="41" fillId="18" fontId="3" numFmtId="0" xfId="0" applyBorder="1" applyFont="1"/>
    <xf borderId="10" fillId="27" fontId="2" numFmtId="0" xfId="0" applyAlignment="1" applyBorder="1" applyFont="1">
      <alignment horizontal="center"/>
    </xf>
    <xf borderId="40" fillId="10" fontId="2" numFmtId="0" xfId="0" applyAlignment="1" applyBorder="1" applyFont="1">
      <alignment horizontal="center"/>
    </xf>
    <xf borderId="41" fillId="20" fontId="3" numFmtId="0" xfId="0" applyBorder="1" applyFont="1"/>
    <xf borderId="40" fillId="8" fontId="1" numFmtId="0" xfId="0" applyBorder="1" applyFont="1"/>
    <xf borderId="45" fillId="8" fontId="1" numFmtId="0" xfId="0" applyBorder="1" applyFont="1"/>
    <xf borderId="45" fillId="8" fontId="1" numFmtId="0" xfId="0" applyAlignment="1" applyBorder="1" applyFont="1">
      <alignment horizontal="center"/>
    </xf>
    <xf borderId="41" fillId="8" fontId="1" numFmtId="0" xfId="0" applyAlignment="1" applyBorder="1" applyFont="1">
      <alignment horizontal="center"/>
    </xf>
    <xf borderId="1" fillId="5" fontId="1" numFmtId="0" xfId="0" applyAlignment="1" applyBorder="1" applyFont="1">
      <alignment horizontal="center"/>
    </xf>
    <xf borderId="0" fillId="0" fontId="6" numFmtId="0" xfId="0" applyFont="1"/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topLeftCell="G1" activePane="topRight" state="frozen"/>
      <selection activeCell="H2" sqref="H2" pane="topRight"/>
    </sheetView>
  </sheetViews>
  <sheetFormatPr customHeight="1" defaultColWidth="14.43" defaultRowHeight="15.0"/>
  <cols>
    <col customWidth="1" min="1" max="1" width="8.43"/>
    <col customWidth="1" min="2" max="2" width="23.29"/>
    <col customWidth="1" hidden="1" min="3" max="3" width="8.57"/>
    <col customWidth="1" hidden="1" min="4" max="4" width="6.71"/>
    <col customWidth="1" min="5" max="5" width="6.86"/>
    <col customWidth="1" min="6" max="6" width="45.71"/>
    <col customWidth="1" min="7" max="7" width="5.71"/>
    <col customWidth="1" min="8" max="8" width="6.57"/>
    <col customWidth="1" hidden="1" min="9" max="9" width="11.57"/>
    <col customWidth="1" min="10" max="10" width="7.14"/>
    <col customWidth="1" min="11" max="11" width="6.14"/>
    <col customWidth="1" hidden="1" min="12" max="12" width="6.14"/>
    <col customWidth="1" hidden="1" min="13" max="13" width="6.57"/>
    <col customWidth="1" min="14" max="14" width="6.43"/>
    <col customWidth="1" min="15" max="15" width="9.86"/>
    <col customWidth="1" min="16" max="16" width="11.57"/>
    <col customWidth="1" hidden="1" min="17" max="17" width="11.57"/>
    <col customWidth="1" min="18" max="18" width="7.86"/>
    <col customWidth="1" min="19" max="19" width="11.71"/>
    <col customWidth="1" hidden="1" min="20" max="20" width="0.14"/>
    <col customWidth="1" min="21" max="21" width="7.71"/>
    <col customWidth="1" min="22" max="22" width="7.86"/>
    <col customWidth="1" min="23" max="23" width="11.86"/>
    <col customWidth="1" min="24" max="24" width="11.0"/>
    <col customWidth="1" min="25" max="25" width="13.57"/>
    <col customWidth="1" min="26" max="26" width="15.71"/>
    <col customWidth="1" min="27" max="27" width="255.71"/>
  </cols>
  <sheetData>
    <row r="1" ht="12.75" customHeight="1">
      <c r="A1" s="2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U1" s="7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9" t="s">
        <v>25</v>
      </c>
      <c r="AA1" s="11" t="s">
        <v>26</v>
      </c>
    </row>
    <row r="2" ht="12.75" customHeight="1">
      <c r="A2" s="13">
        <v>1.0</v>
      </c>
      <c r="B2" s="15" t="s">
        <v>27</v>
      </c>
      <c r="C2" s="15" t="s">
        <v>28</v>
      </c>
      <c r="D2" s="15" t="s">
        <v>29</v>
      </c>
      <c r="E2" s="15">
        <v>16.0</v>
      </c>
      <c r="F2" s="15" t="s">
        <v>30</v>
      </c>
      <c r="G2" s="15">
        <v>170.0</v>
      </c>
      <c r="H2" s="15">
        <v>3040.0</v>
      </c>
      <c r="I2" s="15">
        <v>198.0</v>
      </c>
      <c r="J2" s="15">
        <v>4.66</v>
      </c>
      <c r="K2" s="15">
        <v>185.0</v>
      </c>
      <c r="L2" s="15">
        <v>0.0</v>
      </c>
      <c r="M2" s="15">
        <v>0.0</v>
      </c>
      <c r="N2" s="15">
        <v>7.0</v>
      </c>
      <c r="O2" s="15">
        <v>0.9343</v>
      </c>
      <c r="P2" s="15">
        <v>0.9439000000000001</v>
      </c>
      <c r="Q2" s="15">
        <v>26.43</v>
      </c>
      <c r="R2" s="15">
        <v>10.99</v>
      </c>
      <c r="S2" s="15">
        <v>10.98</v>
      </c>
      <c r="U2" s="13">
        <f t="shared" ref="U2:U101" si="1">E2-15</f>
        <v>1</v>
      </c>
      <c r="V2" s="13">
        <f t="shared" ref="V2:V90" si="2">ROUNDDOWN(G2/10,0)-16</f>
        <v>1</v>
      </c>
      <c r="W2" s="15">
        <f t="shared" ref="W2:W102" si="3">((G2-MIN($G:$G))/(MAX($G:$G)-MIN($G:$G))*0.7)+1</f>
        <v>1</v>
      </c>
      <c r="X2" s="28">
        <f t="shared" ref="X2:X102" si="4">(U2+1)^(V2+1)</f>
        <v>4</v>
      </c>
      <c r="Y2" s="28">
        <f t="shared" ref="Y2:Y102" si="5">ROUNDDOWN((K2^1.25)*W2,0)</f>
        <v>682</v>
      </c>
      <c r="Z2" s="28">
        <f t="shared" ref="Z2:Z102" si="6">ROUNDDOWN((U2*50)^1.2,0)</f>
        <v>109</v>
      </c>
      <c r="AA2" s="15" t="s">
        <v>33</v>
      </c>
    </row>
    <row r="3" ht="12.75" customHeight="1">
      <c r="A3" s="28">
        <v>2.0</v>
      </c>
      <c r="B3" s="15" t="s">
        <v>34</v>
      </c>
      <c r="C3" s="15" t="s">
        <v>28</v>
      </c>
      <c r="D3" s="15" t="s">
        <v>29</v>
      </c>
      <c r="E3" s="15">
        <v>16.0</v>
      </c>
      <c r="F3" s="15" t="s">
        <v>35</v>
      </c>
      <c r="G3" s="15">
        <v>175.0</v>
      </c>
      <c r="H3" s="15">
        <v>3409.0</v>
      </c>
      <c r="I3" s="15">
        <v>236.0</v>
      </c>
      <c r="J3" s="15">
        <v>5.39</v>
      </c>
      <c r="K3" s="15">
        <v>199.0</v>
      </c>
      <c r="L3" s="15">
        <v>0.0</v>
      </c>
      <c r="M3" s="15">
        <v>0.0</v>
      </c>
      <c r="N3" s="15">
        <v>16.0</v>
      </c>
      <c r="O3" s="15">
        <v>0.8432000000000001</v>
      </c>
      <c r="P3" s="15">
        <v>0.9128000000000001</v>
      </c>
      <c r="Q3" s="15">
        <v>12.44</v>
      </c>
      <c r="R3" s="15">
        <v>10.76</v>
      </c>
      <c r="S3" s="15">
        <v>11.03</v>
      </c>
      <c r="U3" s="28">
        <f t="shared" si="1"/>
        <v>1</v>
      </c>
      <c r="V3" s="28">
        <f t="shared" si="2"/>
        <v>1</v>
      </c>
      <c r="W3" s="15">
        <f t="shared" si="3"/>
        <v>1.04375</v>
      </c>
      <c r="X3" s="28">
        <f t="shared" si="4"/>
        <v>4</v>
      </c>
      <c r="Y3" s="28">
        <f t="shared" si="5"/>
        <v>780</v>
      </c>
      <c r="Z3" s="28">
        <f t="shared" si="6"/>
        <v>109</v>
      </c>
      <c r="AA3" s="15" t="s">
        <v>37</v>
      </c>
    </row>
    <row r="4" ht="12.75" customHeight="1">
      <c r="A4" s="28">
        <v>3.0</v>
      </c>
      <c r="B4" s="15" t="s">
        <v>38</v>
      </c>
      <c r="C4" s="15" t="s">
        <v>28</v>
      </c>
      <c r="D4" s="15" t="s">
        <v>29</v>
      </c>
      <c r="E4" s="15">
        <v>16.0</v>
      </c>
      <c r="F4" s="15" t="s">
        <v>39</v>
      </c>
      <c r="G4" s="15">
        <v>175.0</v>
      </c>
      <c r="H4" s="15">
        <v>4122.0</v>
      </c>
      <c r="I4" s="15">
        <v>306.0</v>
      </c>
      <c r="J4" s="15">
        <v>6.99</v>
      </c>
      <c r="K4" s="15">
        <v>241.0</v>
      </c>
      <c r="L4" s="15">
        <v>0.0</v>
      </c>
      <c r="M4" s="15">
        <v>0.0</v>
      </c>
      <c r="N4" s="15">
        <v>29.0</v>
      </c>
      <c r="O4" s="15">
        <v>0.7876000000000001</v>
      </c>
      <c r="P4" s="15">
        <v>0.87</v>
      </c>
      <c r="Q4" s="15">
        <v>8.31</v>
      </c>
      <c r="R4" s="15">
        <v>10.73</v>
      </c>
      <c r="S4" s="15">
        <v>10.81</v>
      </c>
      <c r="U4" s="28">
        <f t="shared" si="1"/>
        <v>1</v>
      </c>
      <c r="V4" s="28">
        <f t="shared" si="2"/>
        <v>1</v>
      </c>
      <c r="W4" s="15">
        <f t="shared" si="3"/>
        <v>1.04375</v>
      </c>
      <c r="X4" s="28">
        <f t="shared" si="4"/>
        <v>4</v>
      </c>
      <c r="Y4" s="28">
        <f t="shared" si="5"/>
        <v>991</v>
      </c>
      <c r="Z4" s="28">
        <f t="shared" si="6"/>
        <v>109</v>
      </c>
      <c r="AA4" s="15" t="s">
        <v>41</v>
      </c>
    </row>
    <row r="5" ht="12.75" customHeight="1">
      <c r="A5" s="28">
        <v>4.0</v>
      </c>
      <c r="B5" s="15" t="s">
        <v>27</v>
      </c>
      <c r="C5" s="15" t="s">
        <v>28</v>
      </c>
      <c r="D5" s="15" t="s">
        <v>29</v>
      </c>
      <c r="E5" s="15">
        <v>16.0</v>
      </c>
      <c r="F5" s="15" t="s">
        <v>42</v>
      </c>
      <c r="G5" s="15">
        <v>178.0</v>
      </c>
      <c r="H5" s="15">
        <v>3641.0</v>
      </c>
      <c r="I5" s="15">
        <v>284.0</v>
      </c>
      <c r="J5" s="15">
        <v>6.38</v>
      </c>
      <c r="K5" s="15">
        <v>194.0</v>
      </c>
      <c r="L5" s="15">
        <v>0.0</v>
      </c>
      <c r="M5" s="15">
        <v>0.0</v>
      </c>
      <c r="N5" s="15">
        <v>54.0</v>
      </c>
      <c r="O5" s="15">
        <v>0.6831</v>
      </c>
      <c r="P5" s="15">
        <v>0.7668</v>
      </c>
      <c r="Q5" s="15">
        <v>3.59</v>
      </c>
      <c r="R5" s="15">
        <v>9.71</v>
      </c>
      <c r="S5" s="15">
        <v>10.24</v>
      </c>
      <c r="U5" s="28">
        <f t="shared" si="1"/>
        <v>1</v>
      </c>
      <c r="V5" s="28">
        <f t="shared" si="2"/>
        <v>1</v>
      </c>
      <c r="W5" s="15">
        <f t="shared" si="3"/>
        <v>1.07</v>
      </c>
      <c r="X5" s="28">
        <f t="shared" si="4"/>
        <v>4</v>
      </c>
      <c r="Y5" s="28">
        <f t="shared" si="5"/>
        <v>774</v>
      </c>
      <c r="Z5" s="28">
        <f t="shared" si="6"/>
        <v>109</v>
      </c>
      <c r="AA5" s="15" t="s">
        <v>43</v>
      </c>
    </row>
    <row r="6" ht="12.75" customHeight="1">
      <c r="A6" s="28">
        <v>5.0</v>
      </c>
      <c r="B6" s="15" t="s">
        <v>44</v>
      </c>
      <c r="C6" s="15" t="s">
        <v>28</v>
      </c>
      <c r="D6" s="15" t="s">
        <v>29</v>
      </c>
      <c r="E6" s="15">
        <v>16.0</v>
      </c>
      <c r="F6" s="15" t="s">
        <v>45</v>
      </c>
      <c r="G6" s="15">
        <v>180.0</v>
      </c>
      <c r="H6" s="15">
        <v>3025.0</v>
      </c>
      <c r="I6" s="15">
        <v>228.0</v>
      </c>
      <c r="J6" s="15">
        <v>5.07</v>
      </c>
      <c r="K6" s="15">
        <v>157.0</v>
      </c>
      <c r="L6" s="15">
        <v>0.0</v>
      </c>
      <c r="M6" s="15">
        <v>0.0</v>
      </c>
      <c r="N6" s="15">
        <v>8.0</v>
      </c>
      <c r="O6" s="15">
        <v>0.6886</v>
      </c>
      <c r="P6" s="15">
        <v>0.9515</v>
      </c>
      <c r="Q6" s="15">
        <v>19.62</v>
      </c>
      <c r="R6" s="15">
        <v>10.22</v>
      </c>
      <c r="S6" s="15">
        <v>11.87</v>
      </c>
      <c r="U6" s="28">
        <f t="shared" si="1"/>
        <v>1</v>
      </c>
      <c r="V6" s="28">
        <f t="shared" si="2"/>
        <v>2</v>
      </c>
      <c r="W6" s="15">
        <f t="shared" si="3"/>
        <v>1.0875</v>
      </c>
      <c r="X6" s="28">
        <f t="shared" si="4"/>
        <v>8</v>
      </c>
      <c r="Y6" s="28">
        <f t="shared" si="5"/>
        <v>604</v>
      </c>
      <c r="Z6" s="28">
        <f t="shared" si="6"/>
        <v>109</v>
      </c>
      <c r="AA6" s="15" t="s">
        <v>46</v>
      </c>
    </row>
    <row r="7" ht="12.75" customHeight="1">
      <c r="A7" s="28">
        <v>6.0</v>
      </c>
      <c r="B7" s="15" t="s">
        <v>47</v>
      </c>
      <c r="C7" s="15" t="s">
        <v>28</v>
      </c>
      <c r="D7" s="15" t="s">
        <v>29</v>
      </c>
      <c r="E7" s="15">
        <v>16.0</v>
      </c>
      <c r="F7" s="15" t="s">
        <v>48</v>
      </c>
      <c r="G7" s="15">
        <v>180.0</v>
      </c>
      <c r="H7" s="15">
        <v>4417.0</v>
      </c>
      <c r="I7" s="15">
        <v>321.0</v>
      </c>
      <c r="J7" s="15">
        <v>7.13</v>
      </c>
      <c r="K7" s="15">
        <v>226.0</v>
      </c>
      <c r="L7" s="15">
        <v>0.0</v>
      </c>
      <c r="M7" s="15">
        <v>0.0</v>
      </c>
      <c r="N7" s="15">
        <v>44.0</v>
      </c>
      <c r="O7" s="15">
        <v>0.704</v>
      </c>
      <c r="P7" s="15">
        <v>0.7661</v>
      </c>
      <c r="Q7" s="15">
        <v>5.14</v>
      </c>
      <c r="R7" s="15">
        <v>11.19</v>
      </c>
      <c r="S7" s="15">
        <v>11.2</v>
      </c>
      <c r="U7" s="28">
        <f t="shared" si="1"/>
        <v>1</v>
      </c>
      <c r="V7" s="28">
        <f t="shared" si="2"/>
        <v>2</v>
      </c>
      <c r="W7" s="15">
        <f t="shared" si="3"/>
        <v>1.0875</v>
      </c>
      <c r="X7" s="28">
        <f t="shared" si="4"/>
        <v>8</v>
      </c>
      <c r="Y7" s="28">
        <f t="shared" si="5"/>
        <v>952</v>
      </c>
      <c r="Z7" s="28">
        <f t="shared" si="6"/>
        <v>109</v>
      </c>
      <c r="AA7" s="15" t="s">
        <v>49</v>
      </c>
    </row>
    <row r="8" ht="12.75" customHeight="1">
      <c r="A8" s="28">
        <v>7.0</v>
      </c>
      <c r="B8" s="15" t="s">
        <v>44</v>
      </c>
      <c r="C8" s="15" t="s">
        <v>28</v>
      </c>
      <c r="D8" s="15" t="s">
        <v>29</v>
      </c>
      <c r="E8" s="15">
        <v>16.0</v>
      </c>
      <c r="F8" s="15" t="s">
        <v>50</v>
      </c>
      <c r="G8" s="15">
        <v>185.0</v>
      </c>
      <c r="H8" s="15">
        <v>2154.0</v>
      </c>
      <c r="I8" s="15">
        <v>163.0</v>
      </c>
      <c r="J8" s="15">
        <v>3.52</v>
      </c>
      <c r="K8" s="15">
        <v>118.0</v>
      </c>
      <c r="L8" s="15">
        <v>0.0</v>
      </c>
      <c r="M8" s="15">
        <v>0.0</v>
      </c>
      <c r="N8" s="15">
        <v>31.0</v>
      </c>
      <c r="O8" s="15">
        <v>0.7239</v>
      </c>
      <c r="P8" s="15">
        <v>0.7763</v>
      </c>
      <c r="Q8" s="15">
        <v>3.81</v>
      </c>
      <c r="R8" s="15">
        <v>10.64</v>
      </c>
      <c r="S8" s="15">
        <v>10.74</v>
      </c>
      <c r="U8" s="28">
        <f t="shared" si="1"/>
        <v>1</v>
      </c>
      <c r="V8" s="28">
        <f t="shared" si="2"/>
        <v>2</v>
      </c>
      <c r="W8" s="15">
        <f t="shared" si="3"/>
        <v>1.13125</v>
      </c>
      <c r="X8" s="28">
        <f t="shared" si="4"/>
        <v>8</v>
      </c>
      <c r="Y8" s="28">
        <f t="shared" si="5"/>
        <v>439</v>
      </c>
      <c r="Z8" s="28">
        <f t="shared" si="6"/>
        <v>109</v>
      </c>
      <c r="AA8" s="15" t="s">
        <v>51</v>
      </c>
    </row>
    <row r="9" ht="12.75" customHeight="1">
      <c r="A9" s="28">
        <v>8.0</v>
      </c>
      <c r="B9" s="15" t="s">
        <v>34</v>
      </c>
      <c r="C9" s="15" t="s">
        <v>28</v>
      </c>
      <c r="D9" s="15" t="s">
        <v>29</v>
      </c>
      <c r="E9" s="15">
        <v>16.0</v>
      </c>
      <c r="F9" s="15" t="s">
        <v>52</v>
      </c>
      <c r="G9" s="15">
        <v>185.0</v>
      </c>
      <c r="H9" s="15">
        <v>2835.0</v>
      </c>
      <c r="I9" s="15">
        <v>229.0</v>
      </c>
      <c r="J9" s="15">
        <v>4.95</v>
      </c>
      <c r="K9" s="15">
        <v>146.0</v>
      </c>
      <c r="L9" s="15">
        <v>0.0</v>
      </c>
      <c r="M9" s="15">
        <v>0.0</v>
      </c>
      <c r="N9" s="15">
        <v>61.0</v>
      </c>
      <c r="O9" s="15">
        <v>0.6376000000000001</v>
      </c>
      <c r="P9" s="15">
        <v>0.7019000000000001</v>
      </c>
      <c r="Q9" s="15">
        <v>2.39</v>
      </c>
      <c r="R9" s="15">
        <v>9.76</v>
      </c>
      <c r="S9" s="15">
        <v>10.0</v>
      </c>
      <c r="U9" s="28">
        <f t="shared" si="1"/>
        <v>1</v>
      </c>
      <c r="V9" s="28">
        <f t="shared" si="2"/>
        <v>2</v>
      </c>
      <c r="W9" s="15">
        <f t="shared" si="3"/>
        <v>1.13125</v>
      </c>
      <c r="X9" s="28">
        <f t="shared" si="4"/>
        <v>8</v>
      </c>
      <c r="Y9" s="28">
        <f t="shared" si="5"/>
        <v>574</v>
      </c>
      <c r="Z9" s="28">
        <f t="shared" si="6"/>
        <v>109</v>
      </c>
      <c r="AA9" s="15" t="s">
        <v>53</v>
      </c>
    </row>
    <row r="10" ht="12.75" customHeight="1">
      <c r="A10" s="28">
        <v>9.0</v>
      </c>
      <c r="B10" s="15" t="s">
        <v>44</v>
      </c>
      <c r="C10" s="15" t="s">
        <v>28</v>
      </c>
      <c r="D10" s="15" t="s">
        <v>29</v>
      </c>
      <c r="E10" s="15">
        <v>16.0</v>
      </c>
      <c r="F10" s="15" t="s">
        <v>54</v>
      </c>
      <c r="G10" s="15">
        <v>190.0</v>
      </c>
      <c r="H10" s="15">
        <v>2260.0</v>
      </c>
      <c r="I10" s="15">
        <v>200.0</v>
      </c>
      <c r="J10" s="15">
        <v>4.51</v>
      </c>
      <c r="K10" s="15">
        <v>111.0</v>
      </c>
      <c r="L10" s="15">
        <v>0.0</v>
      </c>
      <c r="M10" s="15">
        <v>0.0</v>
      </c>
      <c r="N10" s="15">
        <v>54.0</v>
      </c>
      <c r="O10" s="15">
        <v>0.555</v>
      </c>
      <c r="P10" s="15">
        <v>0.6727000000000001</v>
      </c>
      <c r="Q10" s="15">
        <v>2.06</v>
      </c>
      <c r="R10" s="15">
        <v>8.78</v>
      </c>
      <c r="S10" s="15">
        <v>9.82</v>
      </c>
      <c r="U10" s="28">
        <f t="shared" si="1"/>
        <v>1</v>
      </c>
      <c r="V10" s="28">
        <f t="shared" si="2"/>
        <v>3</v>
      </c>
      <c r="W10" s="15">
        <f t="shared" si="3"/>
        <v>1.175</v>
      </c>
      <c r="X10" s="28">
        <f t="shared" si="4"/>
        <v>16</v>
      </c>
      <c r="Y10" s="28">
        <f t="shared" si="5"/>
        <v>423</v>
      </c>
      <c r="Z10" s="28">
        <f t="shared" si="6"/>
        <v>109</v>
      </c>
      <c r="AA10" s="15" t="s">
        <v>55</v>
      </c>
    </row>
    <row r="11" ht="12.75" customHeight="1">
      <c r="A11" s="28">
        <v>10.0</v>
      </c>
      <c r="B11" s="15" t="s">
        <v>56</v>
      </c>
      <c r="C11" s="15" t="s">
        <v>28</v>
      </c>
      <c r="D11" s="15" t="s">
        <v>29</v>
      </c>
      <c r="E11" s="15">
        <v>16.0</v>
      </c>
      <c r="F11" s="15" t="s">
        <v>57</v>
      </c>
      <c r="G11" s="15">
        <v>190.0</v>
      </c>
      <c r="H11" s="15">
        <v>2146.0</v>
      </c>
      <c r="I11" s="15">
        <v>160.0</v>
      </c>
      <c r="J11" s="15">
        <v>3.37</v>
      </c>
      <c r="K11" s="15">
        <v>115.0</v>
      </c>
      <c r="L11" s="15">
        <v>0.0</v>
      </c>
      <c r="M11" s="15">
        <v>0.0</v>
      </c>
      <c r="N11" s="15">
        <v>22.0</v>
      </c>
      <c r="O11" s="15">
        <v>0.7188</v>
      </c>
      <c r="P11" s="15">
        <v>0.8333</v>
      </c>
      <c r="Q11" s="15">
        <v>5.23</v>
      </c>
      <c r="R11" s="15">
        <v>10.89</v>
      </c>
      <c r="S11" s="15">
        <v>11.41</v>
      </c>
      <c r="U11" s="28">
        <f t="shared" si="1"/>
        <v>1</v>
      </c>
      <c r="V11" s="28">
        <f t="shared" si="2"/>
        <v>3</v>
      </c>
      <c r="W11" s="15">
        <f t="shared" si="3"/>
        <v>1.175</v>
      </c>
      <c r="X11" s="28">
        <f t="shared" si="4"/>
        <v>16</v>
      </c>
      <c r="Y11" s="28">
        <f t="shared" si="5"/>
        <v>442</v>
      </c>
      <c r="Z11" s="28">
        <f t="shared" si="6"/>
        <v>109</v>
      </c>
      <c r="AA11" s="15" t="s">
        <v>59</v>
      </c>
    </row>
    <row r="12" ht="12.75" customHeight="1">
      <c r="A12" s="28">
        <v>11.0</v>
      </c>
      <c r="B12" s="15" t="s">
        <v>60</v>
      </c>
      <c r="C12" s="15" t="s">
        <v>28</v>
      </c>
      <c r="D12" s="15" t="s">
        <v>29</v>
      </c>
      <c r="E12" s="15">
        <v>16.0</v>
      </c>
      <c r="F12" s="15" t="s">
        <v>61</v>
      </c>
      <c r="G12" s="15">
        <v>191.0</v>
      </c>
      <c r="H12" s="15">
        <v>2264.0</v>
      </c>
      <c r="I12" s="15">
        <v>186.0</v>
      </c>
      <c r="J12" s="15">
        <v>3.89</v>
      </c>
      <c r="K12" s="15">
        <v>100.0</v>
      </c>
      <c r="L12" s="15">
        <v>0.0</v>
      </c>
      <c r="M12" s="15">
        <v>0.0</v>
      </c>
      <c r="N12" s="15">
        <v>42.0</v>
      </c>
      <c r="O12" s="15">
        <v>0.5376000000000001</v>
      </c>
      <c r="P12" s="15">
        <v>0.6757000000000001</v>
      </c>
      <c r="Q12" s="15">
        <v>2.38</v>
      </c>
      <c r="R12" s="15">
        <v>10.29</v>
      </c>
      <c r="S12" s="15">
        <v>10.77</v>
      </c>
      <c r="U12" s="28">
        <f t="shared" si="1"/>
        <v>1</v>
      </c>
      <c r="V12" s="28">
        <f t="shared" si="2"/>
        <v>3</v>
      </c>
      <c r="W12" s="15">
        <f t="shared" si="3"/>
        <v>1.18375</v>
      </c>
      <c r="X12" s="28">
        <f t="shared" si="4"/>
        <v>16</v>
      </c>
      <c r="Y12" s="28">
        <f t="shared" si="5"/>
        <v>374</v>
      </c>
      <c r="Z12" s="28">
        <f t="shared" si="6"/>
        <v>109</v>
      </c>
      <c r="AA12" s="15" t="s">
        <v>62</v>
      </c>
    </row>
    <row r="13" ht="12.75" customHeight="1">
      <c r="A13" s="28">
        <v>12.0</v>
      </c>
      <c r="B13" s="15" t="s">
        <v>63</v>
      </c>
      <c r="C13" s="15" t="s">
        <v>28</v>
      </c>
      <c r="D13" s="15" t="s">
        <v>29</v>
      </c>
      <c r="E13" s="15">
        <v>16.0</v>
      </c>
      <c r="F13" s="15" t="s">
        <v>64</v>
      </c>
      <c r="G13" s="15">
        <v>191.0</v>
      </c>
      <c r="H13" s="15">
        <v>2349.0</v>
      </c>
      <c r="I13" s="15">
        <v>189.0</v>
      </c>
      <c r="J13" s="15">
        <v>3.95</v>
      </c>
      <c r="K13" s="15">
        <v>116.0</v>
      </c>
      <c r="L13" s="15">
        <v>0.0</v>
      </c>
      <c r="M13" s="15">
        <v>0.0</v>
      </c>
      <c r="N13" s="15">
        <v>42.0</v>
      </c>
      <c r="O13" s="15">
        <v>0.6138</v>
      </c>
      <c r="P13" s="15">
        <v>0.6905</v>
      </c>
      <c r="Q13" s="15">
        <v>2.76</v>
      </c>
      <c r="R13" s="15">
        <v>10.64</v>
      </c>
      <c r="S13" s="15">
        <v>10.92</v>
      </c>
      <c r="U13" s="28">
        <f t="shared" si="1"/>
        <v>1</v>
      </c>
      <c r="V13" s="28">
        <f t="shared" si="2"/>
        <v>3</v>
      </c>
      <c r="W13" s="15">
        <f t="shared" si="3"/>
        <v>1.18375</v>
      </c>
      <c r="X13" s="28">
        <f t="shared" si="4"/>
        <v>16</v>
      </c>
      <c r="Y13" s="28">
        <f t="shared" si="5"/>
        <v>450</v>
      </c>
      <c r="Z13" s="28">
        <f t="shared" si="6"/>
        <v>109</v>
      </c>
      <c r="AA13" s="15" t="s">
        <v>65</v>
      </c>
    </row>
    <row r="14" ht="12.75" customHeight="1">
      <c r="A14" s="28">
        <v>13.0</v>
      </c>
      <c r="B14" s="15" t="s">
        <v>66</v>
      </c>
      <c r="C14" s="15" t="s">
        <v>28</v>
      </c>
      <c r="D14" s="15" t="s">
        <v>29</v>
      </c>
      <c r="E14" s="15">
        <v>16.0</v>
      </c>
      <c r="F14" s="15" t="s">
        <v>67</v>
      </c>
      <c r="G14" s="15">
        <v>200.0</v>
      </c>
      <c r="H14" s="15">
        <v>1760.0</v>
      </c>
      <c r="I14" s="15">
        <v>154.0</v>
      </c>
      <c r="J14" s="15">
        <v>3.08</v>
      </c>
      <c r="K14" s="15">
        <v>81.0</v>
      </c>
      <c r="L14" s="15">
        <v>0.0</v>
      </c>
      <c r="M14" s="15">
        <v>0.0</v>
      </c>
      <c r="N14" s="15">
        <v>49.0</v>
      </c>
      <c r="O14" s="15">
        <v>0.526</v>
      </c>
      <c r="P14" s="15">
        <v>0.6231</v>
      </c>
      <c r="Q14" s="15">
        <v>1.65</v>
      </c>
      <c r="R14" s="15">
        <v>10.33</v>
      </c>
      <c r="S14" s="15">
        <v>10.51</v>
      </c>
      <c r="U14" s="28">
        <f t="shared" si="1"/>
        <v>1</v>
      </c>
      <c r="V14" s="28">
        <f t="shared" si="2"/>
        <v>4</v>
      </c>
      <c r="W14" s="15">
        <f t="shared" si="3"/>
        <v>1.2625</v>
      </c>
      <c r="X14" s="28">
        <f t="shared" si="4"/>
        <v>32</v>
      </c>
      <c r="Y14" s="28">
        <f t="shared" si="5"/>
        <v>306</v>
      </c>
      <c r="Z14" s="28">
        <f t="shared" si="6"/>
        <v>109</v>
      </c>
      <c r="AA14" s="15" t="s">
        <v>68</v>
      </c>
    </row>
    <row r="15" ht="12.75" customHeight="1">
      <c r="A15" s="28">
        <v>14.0</v>
      </c>
      <c r="B15" s="15" t="s">
        <v>56</v>
      </c>
      <c r="C15" s="15" t="s">
        <v>28</v>
      </c>
      <c r="D15" s="15" t="s">
        <v>29</v>
      </c>
      <c r="E15" s="15">
        <v>16.0</v>
      </c>
      <c r="F15" s="15" t="s">
        <v>69</v>
      </c>
      <c r="G15" s="15">
        <v>200.0</v>
      </c>
      <c r="H15" s="15">
        <v>1905.0</v>
      </c>
      <c r="I15" s="15">
        <v>172.0</v>
      </c>
      <c r="J15" s="15">
        <v>3.44</v>
      </c>
      <c r="K15" s="15">
        <v>83.0</v>
      </c>
      <c r="L15" s="15">
        <v>0.0</v>
      </c>
      <c r="M15" s="15">
        <v>0.0</v>
      </c>
      <c r="N15" s="15">
        <v>67.0</v>
      </c>
      <c r="O15" s="15">
        <v>0.48260000000000003</v>
      </c>
      <c r="P15" s="15">
        <v>0.5461</v>
      </c>
      <c r="Q15" s="15">
        <v>1.24</v>
      </c>
      <c r="R15" s="15">
        <v>9.45</v>
      </c>
      <c r="S15" s="15">
        <v>9.7</v>
      </c>
      <c r="U15" s="28">
        <f t="shared" si="1"/>
        <v>1</v>
      </c>
      <c r="V15" s="28">
        <f t="shared" si="2"/>
        <v>4</v>
      </c>
      <c r="W15" s="15">
        <f t="shared" si="3"/>
        <v>1.2625</v>
      </c>
      <c r="X15" s="28">
        <f t="shared" si="4"/>
        <v>32</v>
      </c>
      <c r="Y15" s="28">
        <f t="shared" si="5"/>
        <v>316</v>
      </c>
      <c r="Z15" s="28">
        <f t="shared" si="6"/>
        <v>109</v>
      </c>
      <c r="AA15" s="15" t="s">
        <v>70</v>
      </c>
    </row>
    <row r="16" ht="12.75" customHeight="1">
      <c r="A16" s="28">
        <v>15.0</v>
      </c>
      <c r="B16" s="15" t="s">
        <v>56</v>
      </c>
      <c r="C16" s="15" t="s">
        <v>28</v>
      </c>
      <c r="D16" s="15" t="s">
        <v>29</v>
      </c>
      <c r="E16" s="15">
        <v>16.0</v>
      </c>
      <c r="F16" s="15" t="s">
        <v>71</v>
      </c>
      <c r="G16" s="15">
        <v>200.0</v>
      </c>
      <c r="H16" s="15">
        <v>2195.0</v>
      </c>
      <c r="I16" s="15">
        <v>169.0</v>
      </c>
      <c r="J16" s="15">
        <v>3.38</v>
      </c>
      <c r="K16" s="15">
        <v>103.0</v>
      </c>
      <c r="L16" s="15">
        <v>0.0</v>
      </c>
      <c r="M16" s="15">
        <v>0.0</v>
      </c>
      <c r="N16" s="15">
        <v>46.0</v>
      </c>
      <c r="O16" s="15">
        <v>0.6095</v>
      </c>
      <c r="P16" s="15">
        <v>0.6645</v>
      </c>
      <c r="Q16" s="15">
        <v>2.24</v>
      </c>
      <c r="R16" s="15">
        <v>11.29</v>
      </c>
      <c r="S16" s="15">
        <v>11.41</v>
      </c>
      <c r="U16" s="28">
        <f t="shared" si="1"/>
        <v>1</v>
      </c>
      <c r="V16" s="28">
        <f t="shared" si="2"/>
        <v>4</v>
      </c>
      <c r="W16" s="15">
        <f t="shared" si="3"/>
        <v>1.2625</v>
      </c>
      <c r="X16" s="28">
        <f t="shared" si="4"/>
        <v>32</v>
      </c>
      <c r="Y16" s="28">
        <f t="shared" si="5"/>
        <v>414</v>
      </c>
      <c r="Z16" s="28">
        <f t="shared" si="6"/>
        <v>109</v>
      </c>
      <c r="AA16" s="15" t="s">
        <v>72</v>
      </c>
    </row>
    <row r="17" ht="12.75" customHeight="1">
      <c r="A17" s="28">
        <v>16.0</v>
      </c>
      <c r="B17" s="15" t="s">
        <v>73</v>
      </c>
      <c r="C17" s="15" t="s">
        <v>28</v>
      </c>
      <c r="D17" s="15" t="s">
        <v>29</v>
      </c>
      <c r="E17" s="15">
        <v>16.0</v>
      </c>
      <c r="F17" s="15" t="s">
        <v>74</v>
      </c>
      <c r="G17" s="15">
        <v>200.0</v>
      </c>
      <c r="H17" s="15">
        <v>2444.0</v>
      </c>
      <c r="I17" s="15">
        <v>225.0</v>
      </c>
      <c r="J17" s="15">
        <v>4.52</v>
      </c>
      <c r="K17" s="15">
        <v>107.0</v>
      </c>
      <c r="L17" s="15">
        <v>0.0</v>
      </c>
      <c r="M17" s="15">
        <v>0.0</v>
      </c>
      <c r="N17" s="15">
        <v>33.0</v>
      </c>
      <c r="O17" s="15">
        <v>0.4756</v>
      </c>
      <c r="P17" s="15">
        <v>0.7483000000000001</v>
      </c>
      <c r="Q17" s="15">
        <v>3.24</v>
      </c>
      <c r="R17" s="15">
        <v>9.61</v>
      </c>
      <c r="S17" s="15">
        <v>10.93</v>
      </c>
      <c r="U17" s="28">
        <f t="shared" si="1"/>
        <v>1</v>
      </c>
      <c r="V17" s="28">
        <f t="shared" si="2"/>
        <v>4</v>
      </c>
      <c r="W17" s="15">
        <f t="shared" si="3"/>
        <v>1.2625</v>
      </c>
      <c r="X17" s="28">
        <f t="shared" si="4"/>
        <v>32</v>
      </c>
      <c r="Y17" s="28">
        <f t="shared" si="5"/>
        <v>434</v>
      </c>
      <c r="Z17" s="28">
        <f t="shared" si="6"/>
        <v>109</v>
      </c>
      <c r="AA17" s="15" t="s">
        <v>76</v>
      </c>
    </row>
    <row r="18" ht="12.75" customHeight="1">
      <c r="A18" s="28">
        <v>17.0</v>
      </c>
      <c r="B18" s="15" t="s">
        <v>77</v>
      </c>
      <c r="C18" s="15" t="s">
        <v>28</v>
      </c>
      <c r="D18" s="15" t="s">
        <v>29</v>
      </c>
      <c r="E18" s="15">
        <v>17.0</v>
      </c>
      <c r="F18" s="15" t="s">
        <v>78</v>
      </c>
      <c r="G18" s="15">
        <v>171.0</v>
      </c>
      <c r="H18" s="15">
        <v>5750.0</v>
      </c>
      <c r="I18" s="15">
        <v>420.0</v>
      </c>
      <c r="J18" s="15">
        <v>9.82</v>
      </c>
      <c r="K18" s="15">
        <v>344.0</v>
      </c>
      <c r="L18" s="15">
        <v>0.0</v>
      </c>
      <c r="M18" s="15">
        <v>0.0</v>
      </c>
      <c r="N18" s="15">
        <v>45.0</v>
      </c>
      <c r="O18" s="15">
        <v>0.8190000000000001</v>
      </c>
      <c r="P18" s="15">
        <v>0.86</v>
      </c>
      <c r="Q18" s="15">
        <v>7.64</v>
      </c>
      <c r="R18" s="15">
        <v>10.04</v>
      </c>
      <c r="S18" s="15">
        <v>10.23</v>
      </c>
      <c r="U18" s="28">
        <f t="shared" si="1"/>
        <v>2</v>
      </c>
      <c r="V18" s="28">
        <f t="shared" si="2"/>
        <v>1</v>
      </c>
      <c r="W18" s="15">
        <f t="shared" si="3"/>
        <v>1.00875</v>
      </c>
      <c r="X18" s="28">
        <f t="shared" si="4"/>
        <v>9</v>
      </c>
      <c r="Y18" s="28">
        <f t="shared" si="5"/>
        <v>1494</v>
      </c>
      <c r="Z18" s="28">
        <f t="shared" si="6"/>
        <v>251</v>
      </c>
      <c r="AA18" s="15" t="s">
        <v>81</v>
      </c>
    </row>
    <row r="19" ht="12.75" customHeight="1">
      <c r="A19" s="28">
        <v>18.0</v>
      </c>
      <c r="B19" s="15" t="s">
        <v>47</v>
      </c>
      <c r="C19" s="15" t="s">
        <v>28</v>
      </c>
      <c r="D19" s="15" t="s">
        <v>29</v>
      </c>
      <c r="E19" s="15">
        <v>17.0</v>
      </c>
      <c r="F19" s="15" t="s">
        <v>82</v>
      </c>
      <c r="G19" s="15">
        <v>173.0</v>
      </c>
      <c r="H19" s="15">
        <v>5513.0</v>
      </c>
      <c r="I19" s="15">
        <v>377.0</v>
      </c>
      <c r="J19" s="15">
        <v>8.72</v>
      </c>
      <c r="K19" s="15">
        <v>334.0</v>
      </c>
      <c r="L19" s="15">
        <v>0.0</v>
      </c>
      <c r="M19" s="15">
        <v>0.0</v>
      </c>
      <c r="N19" s="15">
        <v>14.0</v>
      </c>
      <c r="O19" s="15">
        <v>0.8859</v>
      </c>
      <c r="P19" s="15">
        <v>0.9176000000000001</v>
      </c>
      <c r="Q19" s="15">
        <v>23.86</v>
      </c>
      <c r="R19" s="15">
        <v>10.8</v>
      </c>
      <c r="S19" s="15">
        <v>10.9</v>
      </c>
      <c r="U19" s="28">
        <f t="shared" si="1"/>
        <v>2</v>
      </c>
      <c r="V19" s="28">
        <f t="shared" si="2"/>
        <v>1</v>
      </c>
      <c r="W19" s="15">
        <f t="shared" si="3"/>
        <v>1.02625</v>
      </c>
      <c r="X19" s="28">
        <f t="shared" si="4"/>
        <v>9</v>
      </c>
      <c r="Y19" s="28">
        <f t="shared" si="5"/>
        <v>1465</v>
      </c>
      <c r="Z19" s="28">
        <f t="shared" si="6"/>
        <v>251</v>
      </c>
      <c r="AA19" s="15" t="s">
        <v>83</v>
      </c>
    </row>
    <row r="20" ht="12.75" customHeight="1">
      <c r="A20" s="28">
        <v>19.0</v>
      </c>
      <c r="B20" s="15" t="s">
        <v>84</v>
      </c>
      <c r="C20" s="15" t="s">
        <v>28</v>
      </c>
      <c r="D20" s="15" t="s">
        <v>29</v>
      </c>
      <c r="E20" s="15">
        <v>17.0</v>
      </c>
      <c r="F20" s="15" t="s">
        <v>85</v>
      </c>
      <c r="G20" s="15">
        <v>174.0</v>
      </c>
      <c r="H20" s="15">
        <v>5512.0</v>
      </c>
      <c r="I20" s="15">
        <v>397.0</v>
      </c>
      <c r="J20" s="15">
        <v>9.13</v>
      </c>
      <c r="K20" s="15">
        <v>329.0</v>
      </c>
      <c r="L20" s="15">
        <v>0.0</v>
      </c>
      <c r="M20" s="15">
        <v>0.0</v>
      </c>
      <c r="N20" s="15">
        <v>54.0</v>
      </c>
      <c r="O20" s="15">
        <v>0.8287</v>
      </c>
      <c r="P20" s="15">
        <v>0.8568</v>
      </c>
      <c r="Q20" s="15">
        <v>6.09</v>
      </c>
      <c r="R20" s="15">
        <v>10.14</v>
      </c>
      <c r="S20" s="15">
        <v>10.29</v>
      </c>
      <c r="U20" s="28">
        <f t="shared" si="1"/>
        <v>2</v>
      </c>
      <c r="V20" s="28">
        <f t="shared" si="2"/>
        <v>1</v>
      </c>
      <c r="W20" s="15">
        <f t="shared" si="3"/>
        <v>1.035</v>
      </c>
      <c r="X20" s="28">
        <f t="shared" si="4"/>
        <v>9</v>
      </c>
      <c r="Y20" s="28">
        <f t="shared" si="5"/>
        <v>1450</v>
      </c>
      <c r="Z20" s="28">
        <f t="shared" si="6"/>
        <v>251</v>
      </c>
      <c r="AA20" s="15" t="s">
        <v>86</v>
      </c>
    </row>
    <row r="21" ht="12.75" customHeight="1">
      <c r="A21" s="28">
        <v>20.0</v>
      </c>
      <c r="B21" s="15" t="s">
        <v>87</v>
      </c>
      <c r="C21" s="15" t="s">
        <v>28</v>
      </c>
      <c r="D21" s="15" t="s">
        <v>29</v>
      </c>
      <c r="E21" s="15">
        <v>17.0</v>
      </c>
      <c r="F21" s="15" t="s">
        <v>88</v>
      </c>
      <c r="G21" s="15">
        <v>175.0</v>
      </c>
      <c r="H21" s="15">
        <v>5561.0</v>
      </c>
      <c r="I21" s="15">
        <v>418.0</v>
      </c>
      <c r="J21" s="15">
        <v>9.55</v>
      </c>
      <c r="K21" s="15">
        <v>305.0</v>
      </c>
      <c r="L21" s="15">
        <v>0.0</v>
      </c>
      <c r="M21" s="15">
        <v>0.0</v>
      </c>
      <c r="N21" s="15">
        <v>79.0</v>
      </c>
      <c r="O21" s="15">
        <v>0.7297</v>
      </c>
      <c r="P21" s="15">
        <v>0.7741</v>
      </c>
      <c r="Q21" s="15">
        <v>3.86</v>
      </c>
      <c r="R21" s="15">
        <v>9.89</v>
      </c>
      <c r="S21" s="15">
        <v>10.12</v>
      </c>
      <c r="U21" s="28">
        <f t="shared" si="1"/>
        <v>2</v>
      </c>
      <c r="V21" s="28">
        <f t="shared" si="2"/>
        <v>1</v>
      </c>
      <c r="W21" s="15">
        <f t="shared" si="3"/>
        <v>1.04375</v>
      </c>
      <c r="X21" s="28">
        <f t="shared" si="4"/>
        <v>9</v>
      </c>
      <c r="Y21" s="28">
        <f t="shared" si="5"/>
        <v>1330</v>
      </c>
      <c r="Z21" s="28">
        <f t="shared" si="6"/>
        <v>251</v>
      </c>
      <c r="AA21" s="15" t="s">
        <v>89</v>
      </c>
    </row>
    <row r="22" ht="12.75" customHeight="1">
      <c r="A22" s="28">
        <v>21.0</v>
      </c>
      <c r="B22" s="15" t="s">
        <v>47</v>
      </c>
      <c r="C22" s="15" t="s">
        <v>28</v>
      </c>
      <c r="D22" s="15" t="s">
        <v>29</v>
      </c>
      <c r="E22" s="15">
        <v>17.0</v>
      </c>
      <c r="F22" s="15" t="s">
        <v>90</v>
      </c>
      <c r="G22" s="15">
        <v>180.0</v>
      </c>
      <c r="H22" s="15">
        <v>4937.0</v>
      </c>
      <c r="I22" s="15">
        <v>346.0</v>
      </c>
      <c r="J22" s="15">
        <v>7.69</v>
      </c>
      <c r="K22" s="15">
        <v>285.0</v>
      </c>
      <c r="L22" s="15">
        <v>0.0</v>
      </c>
      <c r="M22" s="15">
        <v>0.0</v>
      </c>
      <c r="N22" s="15">
        <v>30.0</v>
      </c>
      <c r="O22" s="15">
        <v>0.8237</v>
      </c>
      <c r="P22" s="15">
        <v>0.8689</v>
      </c>
      <c r="Q22" s="15">
        <v>9.5</v>
      </c>
      <c r="R22" s="15">
        <v>10.99</v>
      </c>
      <c r="S22" s="15">
        <v>11.15</v>
      </c>
      <c r="U22" s="28">
        <f t="shared" si="1"/>
        <v>2</v>
      </c>
      <c r="V22" s="28">
        <f t="shared" si="2"/>
        <v>2</v>
      </c>
      <c r="W22" s="15">
        <f t="shared" si="3"/>
        <v>1.0875</v>
      </c>
      <c r="X22" s="28">
        <f t="shared" si="4"/>
        <v>27</v>
      </c>
      <c r="Y22" s="28">
        <f t="shared" si="5"/>
        <v>1273</v>
      </c>
      <c r="Z22" s="28">
        <f t="shared" si="6"/>
        <v>251</v>
      </c>
      <c r="AA22" s="15" t="s">
        <v>91</v>
      </c>
    </row>
    <row r="23" ht="12.75" customHeight="1">
      <c r="A23" s="28">
        <v>22.0</v>
      </c>
      <c r="B23" s="15" t="s">
        <v>87</v>
      </c>
      <c r="C23" s="15" t="s">
        <v>28</v>
      </c>
      <c r="D23" s="15" t="s">
        <v>29</v>
      </c>
      <c r="E23" s="15">
        <v>17.0</v>
      </c>
      <c r="F23" s="15" t="s">
        <v>92</v>
      </c>
      <c r="G23" s="15">
        <v>183.0</v>
      </c>
      <c r="H23" s="15">
        <v>4775.0</v>
      </c>
      <c r="I23" s="15">
        <v>341.0</v>
      </c>
      <c r="J23" s="15">
        <v>7.45</v>
      </c>
      <c r="K23" s="15">
        <v>280.0</v>
      </c>
      <c r="L23" s="15">
        <v>0.0</v>
      </c>
      <c r="M23" s="15">
        <v>0.0</v>
      </c>
      <c r="N23" s="15">
        <v>24.0</v>
      </c>
      <c r="O23" s="15">
        <v>0.8211</v>
      </c>
      <c r="P23" s="15">
        <v>0.875</v>
      </c>
      <c r="Q23" s="15">
        <v>11.67</v>
      </c>
      <c r="R23" s="15">
        <v>11.38</v>
      </c>
      <c r="S23" s="15">
        <v>11.38</v>
      </c>
      <c r="U23" s="28">
        <f t="shared" si="1"/>
        <v>2</v>
      </c>
      <c r="V23" s="28">
        <f t="shared" si="2"/>
        <v>2</v>
      </c>
      <c r="W23" s="15">
        <f t="shared" si="3"/>
        <v>1.11375</v>
      </c>
      <c r="X23" s="28">
        <f t="shared" si="4"/>
        <v>27</v>
      </c>
      <c r="Y23" s="28">
        <f t="shared" si="5"/>
        <v>1275</v>
      </c>
      <c r="Z23" s="28">
        <f t="shared" si="6"/>
        <v>251</v>
      </c>
      <c r="AA23" s="15" t="s">
        <v>93</v>
      </c>
    </row>
    <row r="24" ht="12.75" customHeight="1">
      <c r="A24" s="28">
        <v>23.0</v>
      </c>
      <c r="B24" s="15" t="s">
        <v>94</v>
      </c>
      <c r="C24" s="15" t="s">
        <v>28</v>
      </c>
      <c r="D24" s="15" t="s">
        <v>29</v>
      </c>
      <c r="E24" s="15">
        <v>17.0</v>
      </c>
      <c r="F24" s="15" t="s">
        <v>95</v>
      </c>
      <c r="G24" s="15">
        <v>185.0</v>
      </c>
      <c r="H24" s="15">
        <v>4595.0</v>
      </c>
      <c r="I24" s="15">
        <v>324.0</v>
      </c>
      <c r="J24" s="15">
        <v>7.01</v>
      </c>
      <c r="K24" s="15">
        <v>279.0</v>
      </c>
      <c r="L24" s="15">
        <v>0.0</v>
      </c>
      <c r="M24" s="15">
        <v>0.0</v>
      </c>
      <c r="N24" s="15">
        <v>18.0</v>
      </c>
      <c r="O24" s="15">
        <v>0.8611000000000001</v>
      </c>
      <c r="P24" s="15">
        <v>0.9208000000000001</v>
      </c>
      <c r="Q24" s="15">
        <v>15.5</v>
      </c>
      <c r="R24" s="15">
        <v>11.69</v>
      </c>
      <c r="S24" s="15">
        <v>11.69</v>
      </c>
      <c r="U24" s="28">
        <f t="shared" si="1"/>
        <v>2</v>
      </c>
      <c r="V24" s="28">
        <f t="shared" si="2"/>
        <v>2</v>
      </c>
      <c r="W24" s="15">
        <f t="shared" si="3"/>
        <v>1.13125</v>
      </c>
      <c r="X24" s="28">
        <f t="shared" si="4"/>
        <v>27</v>
      </c>
      <c r="Y24" s="28">
        <f t="shared" si="5"/>
        <v>1289</v>
      </c>
      <c r="Z24" s="28">
        <f t="shared" si="6"/>
        <v>251</v>
      </c>
      <c r="AA24" s="15" t="s">
        <v>96</v>
      </c>
    </row>
    <row r="25" ht="12.75" customHeight="1">
      <c r="A25" s="28">
        <v>24.0</v>
      </c>
      <c r="B25" s="15" t="s">
        <v>60</v>
      </c>
      <c r="C25" s="15" t="s">
        <v>28</v>
      </c>
      <c r="D25" s="15" t="s">
        <v>29</v>
      </c>
      <c r="E25" s="15">
        <v>17.0</v>
      </c>
      <c r="F25" s="15" t="s">
        <v>97</v>
      </c>
      <c r="G25" s="15">
        <v>189.0</v>
      </c>
      <c r="H25" s="15">
        <v>3251.0</v>
      </c>
      <c r="I25" s="15">
        <v>248.0</v>
      </c>
      <c r="J25" s="15">
        <v>5.26</v>
      </c>
      <c r="K25" s="15">
        <v>182.0</v>
      </c>
      <c r="L25" s="15">
        <v>0.0</v>
      </c>
      <c r="M25" s="15">
        <v>0.0</v>
      </c>
      <c r="N25" s="15">
        <v>60.0</v>
      </c>
      <c r="O25" s="15">
        <v>0.7339</v>
      </c>
      <c r="P25" s="15">
        <v>0.7459</v>
      </c>
      <c r="Q25" s="15">
        <v>3.03</v>
      </c>
      <c r="R25" s="15">
        <v>10.46</v>
      </c>
      <c r="S25" s="15">
        <v>10.46</v>
      </c>
      <c r="U25" s="28">
        <f t="shared" si="1"/>
        <v>2</v>
      </c>
      <c r="V25" s="28">
        <f t="shared" si="2"/>
        <v>2</v>
      </c>
      <c r="W25" s="15">
        <f t="shared" si="3"/>
        <v>1.16625</v>
      </c>
      <c r="X25" s="28">
        <f t="shared" si="4"/>
        <v>27</v>
      </c>
      <c r="Y25" s="28">
        <f t="shared" si="5"/>
        <v>779</v>
      </c>
      <c r="Z25" s="28">
        <f t="shared" si="6"/>
        <v>251</v>
      </c>
      <c r="AA25" s="15" t="s">
        <v>99</v>
      </c>
    </row>
    <row r="26" ht="12.75" customHeight="1">
      <c r="A26" s="28">
        <v>25.0</v>
      </c>
      <c r="B26" s="15" t="s">
        <v>100</v>
      </c>
      <c r="C26" s="15" t="s">
        <v>28</v>
      </c>
      <c r="D26" s="15" t="s">
        <v>29</v>
      </c>
      <c r="E26" s="15">
        <v>17.0</v>
      </c>
      <c r="F26" s="15" t="s">
        <v>101</v>
      </c>
      <c r="G26" s="15">
        <v>190.0</v>
      </c>
      <c r="H26" s="15">
        <v>3580.0</v>
      </c>
      <c r="I26" s="15">
        <v>274.0</v>
      </c>
      <c r="J26" s="15">
        <v>5.77</v>
      </c>
      <c r="K26" s="15">
        <v>188.0</v>
      </c>
      <c r="L26" s="15">
        <v>0.0</v>
      </c>
      <c r="M26" s="15">
        <v>0.0</v>
      </c>
      <c r="N26" s="15">
        <v>76.0</v>
      </c>
      <c r="O26" s="15">
        <v>0.6861</v>
      </c>
      <c r="P26" s="15">
        <v>0.7041000000000001</v>
      </c>
      <c r="Q26" s="15">
        <v>2.47</v>
      </c>
      <c r="R26" s="15">
        <v>10.46</v>
      </c>
      <c r="S26" s="15">
        <v>10.54</v>
      </c>
      <c r="U26" s="28">
        <f t="shared" si="1"/>
        <v>2</v>
      </c>
      <c r="V26" s="28">
        <f t="shared" si="2"/>
        <v>3</v>
      </c>
      <c r="W26" s="15">
        <f t="shared" si="3"/>
        <v>1.175</v>
      </c>
      <c r="X26" s="28">
        <f t="shared" si="4"/>
        <v>81</v>
      </c>
      <c r="Y26" s="28">
        <f t="shared" si="5"/>
        <v>817</v>
      </c>
      <c r="Z26" s="28">
        <f t="shared" si="6"/>
        <v>251</v>
      </c>
      <c r="AA26" s="15" t="s">
        <v>103</v>
      </c>
    </row>
    <row r="27" ht="12.75" customHeight="1">
      <c r="A27" s="28">
        <v>26.0</v>
      </c>
      <c r="B27" s="15" t="s">
        <v>87</v>
      </c>
      <c r="C27" s="15" t="s">
        <v>28</v>
      </c>
      <c r="D27" s="15" t="s">
        <v>29</v>
      </c>
      <c r="E27" s="15">
        <v>17.0</v>
      </c>
      <c r="F27" s="15" t="s">
        <v>104</v>
      </c>
      <c r="G27" s="15">
        <v>190.0</v>
      </c>
      <c r="H27" s="15">
        <v>4356.0</v>
      </c>
      <c r="I27" s="15">
        <v>348.0</v>
      </c>
      <c r="J27" s="15">
        <v>7.33</v>
      </c>
      <c r="K27" s="15">
        <v>233.0</v>
      </c>
      <c r="L27" s="15">
        <v>0.0</v>
      </c>
      <c r="M27" s="15">
        <v>0.0</v>
      </c>
      <c r="N27" s="15">
        <v>76.0</v>
      </c>
      <c r="O27" s="15">
        <v>0.6695</v>
      </c>
      <c r="P27" s="15">
        <v>0.735</v>
      </c>
      <c r="Q27" s="15">
        <v>3.07</v>
      </c>
      <c r="R27" s="15">
        <v>10.74</v>
      </c>
      <c r="S27" s="15">
        <v>10.76</v>
      </c>
      <c r="U27" s="28">
        <f t="shared" si="1"/>
        <v>2</v>
      </c>
      <c r="V27" s="28">
        <f t="shared" si="2"/>
        <v>3</v>
      </c>
      <c r="W27" s="15">
        <f t="shared" si="3"/>
        <v>1.175</v>
      </c>
      <c r="X27" s="28">
        <f t="shared" si="4"/>
        <v>81</v>
      </c>
      <c r="Y27" s="28">
        <f t="shared" si="5"/>
        <v>1069</v>
      </c>
      <c r="Z27" s="28">
        <f t="shared" si="6"/>
        <v>251</v>
      </c>
      <c r="AA27" s="15" t="s">
        <v>105</v>
      </c>
    </row>
    <row r="28" ht="12.75" customHeight="1">
      <c r="A28" s="28">
        <v>27.0</v>
      </c>
      <c r="B28" s="15" t="s">
        <v>38</v>
      </c>
      <c r="C28" s="15" t="s">
        <v>28</v>
      </c>
      <c r="D28" s="15" t="s">
        <v>29</v>
      </c>
      <c r="E28" s="15">
        <v>17.0</v>
      </c>
      <c r="F28" s="15" t="s">
        <v>106</v>
      </c>
      <c r="G28" s="15">
        <v>194.0</v>
      </c>
      <c r="H28" s="15">
        <v>2326.0</v>
      </c>
      <c r="I28" s="15">
        <v>181.0</v>
      </c>
      <c r="J28" s="15">
        <v>3.73</v>
      </c>
      <c r="K28" s="15">
        <v>133.0</v>
      </c>
      <c r="L28" s="15">
        <v>0.0</v>
      </c>
      <c r="M28" s="15">
        <v>0.0</v>
      </c>
      <c r="N28" s="15">
        <v>8.0</v>
      </c>
      <c r="O28" s="15">
        <v>0.7348</v>
      </c>
      <c r="P28" s="15">
        <v>0.9301</v>
      </c>
      <c r="Q28" s="15">
        <v>16.62</v>
      </c>
      <c r="R28" s="15">
        <v>10.81</v>
      </c>
      <c r="S28" s="15">
        <v>12.61</v>
      </c>
      <c r="U28" s="28">
        <f t="shared" si="1"/>
        <v>2</v>
      </c>
      <c r="V28" s="28">
        <f t="shared" si="2"/>
        <v>3</v>
      </c>
      <c r="W28" s="15">
        <f t="shared" si="3"/>
        <v>1.21</v>
      </c>
      <c r="X28" s="28">
        <f t="shared" si="4"/>
        <v>81</v>
      </c>
      <c r="Y28" s="28">
        <f t="shared" si="5"/>
        <v>546</v>
      </c>
      <c r="Z28" s="28">
        <f t="shared" si="6"/>
        <v>251</v>
      </c>
      <c r="AA28" s="15" t="s">
        <v>107</v>
      </c>
    </row>
    <row r="29" ht="12.75" customHeight="1">
      <c r="A29" s="28">
        <v>28.0</v>
      </c>
      <c r="B29" s="15" t="s">
        <v>73</v>
      </c>
      <c r="C29" s="15" t="s">
        <v>28</v>
      </c>
      <c r="D29" s="15" t="s">
        <v>29</v>
      </c>
      <c r="E29" s="15">
        <v>17.0</v>
      </c>
      <c r="F29" s="15" t="s">
        <v>108</v>
      </c>
      <c r="G29" s="15">
        <v>198.0</v>
      </c>
      <c r="H29" s="15">
        <v>2581.0</v>
      </c>
      <c r="I29" s="15">
        <v>206.0</v>
      </c>
      <c r="J29" s="15">
        <v>4.17</v>
      </c>
      <c r="K29" s="15">
        <v>142.0</v>
      </c>
      <c r="L29" s="15">
        <v>0.0</v>
      </c>
      <c r="M29" s="15">
        <v>0.0</v>
      </c>
      <c r="N29" s="15">
        <v>45.0</v>
      </c>
      <c r="O29" s="15">
        <v>0.6893</v>
      </c>
      <c r="P29" s="15">
        <v>0.7513000000000001</v>
      </c>
      <c r="Q29" s="15">
        <v>3.16</v>
      </c>
      <c r="R29" s="15">
        <v>10.84</v>
      </c>
      <c r="S29" s="15">
        <v>10.97</v>
      </c>
      <c r="U29" s="28">
        <f t="shared" si="1"/>
        <v>2</v>
      </c>
      <c r="V29" s="28">
        <f t="shared" si="2"/>
        <v>3</v>
      </c>
      <c r="W29" s="15">
        <f t="shared" si="3"/>
        <v>1.245</v>
      </c>
      <c r="X29" s="28">
        <f t="shared" si="4"/>
        <v>81</v>
      </c>
      <c r="Y29" s="28">
        <f t="shared" si="5"/>
        <v>610</v>
      </c>
      <c r="Z29" s="28">
        <f t="shared" si="6"/>
        <v>251</v>
      </c>
      <c r="AA29" s="15" t="s">
        <v>109</v>
      </c>
    </row>
    <row r="30" ht="12.75" customHeight="1">
      <c r="A30" s="28">
        <v>29.0</v>
      </c>
      <c r="B30" s="15" t="s">
        <v>100</v>
      </c>
      <c r="C30" s="15" t="s">
        <v>28</v>
      </c>
      <c r="D30" s="15" t="s">
        <v>29</v>
      </c>
      <c r="E30" s="15">
        <v>17.0</v>
      </c>
      <c r="F30" s="15" t="s">
        <v>110</v>
      </c>
      <c r="G30" s="15">
        <v>200.0</v>
      </c>
      <c r="H30" s="15">
        <v>2470.0</v>
      </c>
      <c r="I30" s="15">
        <v>190.0</v>
      </c>
      <c r="J30" s="15">
        <v>3.8</v>
      </c>
      <c r="K30" s="15">
        <v>135.0</v>
      </c>
      <c r="L30" s="15">
        <v>0.0</v>
      </c>
      <c r="M30" s="15">
        <v>0.0</v>
      </c>
      <c r="N30" s="15">
        <v>41.0</v>
      </c>
      <c r="O30" s="15">
        <v>0.7105</v>
      </c>
      <c r="P30" s="15">
        <v>0.7542</v>
      </c>
      <c r="Q30" s="15">
        <v>3.29</v>
      </c>
      <c r="R30" s="15">
        <v>11.01</v>
      </c>
      <c r="S30" s="15">
        <v>11.16</v>
      </c>
      <c r="U30" s="28">
        <f t="shared" si="1"/>
        <v>2</v>
      </c>
      <c r="V30" s="28">
        <f t="shared" si="2"/>
        <v>4</v>
      </c>
      <c r="W30" s="15">
        <f t="shared" si="3"/>
        <v>1.2625</v>
      </c>
      <c r="X30" s="28">
        <f t="shared" si="4"/>
        <v>243</v>
      </c>
      <c r="Y30" s="28">
        <f t="shared" si="5"/>
        <v>580</v>
      </c>
      <c r="Z30" s="28">
        <f t="shared" si="6"/>
        <v>251</v>
      </c>
      <c r="AA30" s="15" t="s">
        <v>111</v>
      </c>
    </row>
    <row r="31" ht="12.75" customHeight="1">
      <c r="A31" s="28">
        <v>30.0</v>
      </c>
      <c r="B31" s="15" t="s">
        <v>60</v>
      </c>
      <c r="C31" s="15" t="s">
        <v>28</v>
      </c>
      <c r="D31" s="15" t="s">
        <v>29</v>
      </c>
      <c r="E31" s="15">
        <v>17.0</v>
      </c>
      <c r="F31" s="15" t="s">
        <v>112</v>
      </c>
      <c r="G31" s="15">
        <v>200.0</v>
      </c>
      <c r="H31" s="15">
        <v>2815.0</v>
      </c>
      <c r="I31" s="15">
        <v>202.0</v>
      </c>
      <c r="J31" s="15">
        <v>4.04</v>
      </c>
      <c r="K31" s="15">
        <v>153.0</v>
      </c>
      <c r="L31" s="15">
        <v>0.0</v>
      </c>
      <c r="M31" s="15">
        <v>0.0</v>
      </c>
      <c r="N31" s="15">
        <v>0.0</v>
      </c>
      <c r="O31" s="15">
        <v>0.7574000000000001</v>
      </c>
      <c r="P31" s="15">
        <v>0.9107000000000001</v>
      </c>
      <c r="Q31" s="15">
        <v>0.0</v>
      </c>
      <c r="R31" s="15">
        <v>11.73</v>
      </c>
      <c r="S31" s="15">
        <v>12.75</v>
      </c>
      <c r="U31" s="28">
        <f t="shared" si="1"/>
        <v>2</v>
      </c>
      <c r="V31" s="28">
        <f t="shared" si="2"/>
        <v>4</v>
      </c>
      <c r="W31" s="15">
        <f t="shared" si="3"/>
        <v>1.2625</v>
      </c>
      <c r="X31" s="28">
        <f t="shared" si="4"/>
        <v>243</v>
      </c>
      <c r="Y31" s="28">
        <f t="shared" si="5"/>
        <v>679</v>
      </c>
      <c r="Z31" s="28">
        <f t="shared" si="6"/>
        <v>251</v>
      </c>
      <c r="AA31" s="15" t="s">
        <v>113</v>
      </c>
    </row>
    <row r="32" ht="12.75" customHeight="1">
      <c r="A32" s="28">
        <v>31.0</v>
      </c>
      <c r="B32" s="15" t="s">
        <v>114</v>
      </c>
      <c r="C32" s="15" t="s">
        <v>28</v>
      </c>
      <c r="D32" s="15" t="s">
        <v>29</v>
      </c>
      <c r="E32" s="15">
        <v>17.0</v>
      </c>
      <c r="F32" s="15" t="s">
        <v>115</v>
      </c>
      <c r="G32" s="15">
        <v>205.0</v>
      </c>
      <c r="H32" s="15">
        <v>2798.0</v>
      </c>
      <c r="I32" s="15">
        <v>229.0</v>
      </c>
      <c r="J32" s="15">
        <v>4.48</v>
      </c>
      <c r="K32" s="15">
        <v>145.0</v>
      </c>
      <c r="L32" s="15">
        <v>0.0</v>
      </c>
      <c r="M32" s="15">
        <v>0.0</v>
      </c>
      <c r="N32" s="15">
        <v>56.0</v>
      </c>
      <c r="O32" s="15">
        <v>0.6332</v>
      </c>
      <c r="P32" s="15">
        <v>0.7178</v>
      </c>
      <c r="Q32" s="15">
        <v>2.59</v>
      </c>
      <c r="R32" s="15">
        <v>10.99</v>
      </c>
      <c r="S32" s="15">
        <v>11.22</v>
      </c>
      <c r="U32" s="28">
        <f t="shared" si="1"/>
        <v>2</v>
      </c>
      <c r="V32" s="28">
        <f t="shared" si="2"/>
        <v>4</v>
      </c>
      <c r="W32" s="15">
        <f t="shared" si="3"/>
        <v>1.30625</v>
      </c>
      <c r="X32" s="28">
        <f t="shared" si="4"/>
        <v>243</v>
      </c>
      <c r="Y32" s="28">
        <f t="shared" si="5"/>
        <v>657</v>
      </c>
      <c r="Z32" s="28">
        <f t="shared" si="6"/>
        <v>251</v>
      </c>
      <c r="AA32" s="15" t="s">
        <v>117</v>
      </c>
    </row>
    <row r="33" ht="12.75" customHeight="1">
      <c r="A33" s="28">
        <v>32.0</v>
      </c>
      <c r="B33" s="15" t="s">
        <v>94</v>
      </c>
      <c r="C33" s="15" t="s">
        <v>28</v>
      </c>
      <c r="D33" s="15" t="s">
        <v>29</v>
      </c>
      <c r="E33" s="15">
        <v>17.0</v>
      </c>
      <c r="F33" s="15" t="s">
        <v>118</v>
      </c>
      <c r="G33" s="15">
        <v>208.0</v>
      </c>
      <c r="H33" s="15">
        <v>2569.0</v>
      </c>
      <c r="I33" s="15">
        <v>215.0</v>
      </c>
      <c r="J33" s="15">
        <v>5.55</v>
      </c>
      <c r="K33" s="15">
        <v>127.0</v>
      </c>
      <c r="L33" s="15">
        <v>0.0</v>
      </c>
      <c r="M33" s="15">
        <v>0.0</v>
      </c>
      <c r="N33" s="15">
        <v>62.0</v>
      </c>
      <c r="O33" s="15">
        <v>0.5907</v>
      </c>
      <c r="P33" s="15">
        <v>0.6649</v>
      </c>
      <c r="Q33" s="15">
        <v>2.05</v>
      </c>
      <c r="R33" s="15">
        <v>8.05</v>
      </c>
      <c r="S33" s="15">
        <v>8.57</v>
      </c>
      <c r="U33" s="28">
        <f t="shared" si="1"/>
        <v>2</v>
      </c>
      <c r="V33" s="28">
        <f t="shared" si="2"/>
        <v>4</v>
      </c>
      <c r="W33" s="15">
        <f t="shared" si="3"/>
        <v>1.3325</v>
      </c>
      <c r="X33" s="28">
        <f t="shared" si="4"/>
        <v>243</v>
      </c>
      <c r="Y33" s="28">
        <f t="shared" si="5"/>
        <v>568</v>
      </c>
      <c r="Z33" s="28">
        <f t="shared" si="6"/>
        <v>251</v>
      </c>
      <c r="AA33" s="15" t="s">
        <v>119</v>
      </c>
    </row>
    <row r="34" ht="12.75" customHeight="1">
      <c r="A34" s="28">
        <v>33.0</v>
      </c>
      <c r="B34" s="15" t="s">
        <v>120</v>
      </c>
      <c r="C34" s="15" t="s">
        <v>28</v>
      </c>
      <c r="D34" s="15" t="s">
        <v>29</v>
      </c>
      <c r="E34" s="15">
        <v>17.0</v>
      </c>
      <c r="F34" s="15" t="s">
        <v>122</v>
      </c>
      <c r="G34" s="15">
        <v>210.0</v>
      </c>
      <c r="H34" s="15">
        <v>2164.0</v>
      </c>
      <c r="I34" s="15">
        <v>169.0</v>
      </c>
      <c r="J34" s="15">
        <v>3.22</v>
      </c>
      <c r="K34" s="15">
        <v>119.0</v>
      </c>
      <c r="L34" s="15">
        <v>0.0</v>
      </c>
      <c r="M34" s="15">
        <v>0.0</v>
      </c>
      <c r="N34" s="15">
        <v>19.0</v>
      </c>
      <c r="O34" s="15">
        <v>0.7041000000000001</v>
      </c>
      <c r="P34" s="15">
        <v>0.85</v>
      </c>
      <c r="Q34" s="15">
        <v>6.26</v>
      </c>
      <c r="R34" s="15">
        <v>11.98</v>
      </c>
      <c r="S34" s="15">
        <v>12.49</v>
      </c>
      <c r="U34" s="28">
        <f t="shared" si="1"/>
        <v>2</v>
      </c>
      <c r="V34" s="28">
        <f t="shared" si="2"/>
        <v>5</v>
      </c>
      <c r="W34" s="15">
        <f t="shared" si="3"/>
        <v>1.35</v>
      </c>
      <c r="X34" s="28">
        <f t="shared" si="4"/>
        <v>729</v>
      </c>
      <c r="Y34" s="28">
        <f t="shared" si="5"/>
        <v>530</v>
      </c>
      <c r="Z34" s="28">
        <f t="shared" si="6"/>
        <v>251</v>
      </c>
      <c r="AA34" s="15" t="s">
        <v>123</v>
      </c>
    </row>
    <row r="35" ht="12.75" customHeight="1">
      <c r="A35" s="28">
        <v>34.0</v>
      </c>
      <c r="B35" s="15" t="s">
        <v>114</v>
      </c>
      <c r="C35" s="15" t="s">
        <v>28</v>
      </c>
      <c r="D35" s="15" t="s">
        <v>29</v>
      </c>
      <c r="E35" s="15">
        <v>17.0</v>
      </c>
      <c r="F35" s="15" t="s">
        <v>124</v>
      </c>
      <c r="G35" s="15">
        <v>210.0</v>
      </c>
      <c r="H35" s="15">
        <v>3208.0</v>
      </c>
      <c r="I35" s="15">
        <v>287.0</v>
      </c>
      <c r="J35" s="15">
        <v>5.47</v>
      </c>
      <c r="K35" s="15">
        <v>137.0</v>
      </c>
      <c r="L35" s="15">
        <v>0.0</v>
      </c>
      <c r="M35" s="15">
        <v>0.0</v>
      </c>
      <c r="N35" s="15">
        <v>120.0</v>
      </c>
      <c r="O35" s="15">
        <v>0.47740000000000005</v>
      </c>
      <c r="P35" s="15">
        <v>0.5331</v>
      </c>
      <c r="Q35" s="15">
        <v>1.1400000000000001</v>
      </c>
      <c r="R35" s="15">
        <v>9.99</v>
      </c>
      <c r="S35" s="15">
        <v>10.29</v>
      </c>
      <c r="U35" s="28">
        <f t="shared" si="1"/>
        <v>2</v>
      </c>
      <c r="V35" s="28">
        <f t="shared" si="2"/>
        <v>5</v>
      </c>
      <c r="W35" s="15">
        <f t="shared" si="3"/>
        <v>1.35</v>
      </c>
      <c r="X35" s="28">
        <f t="shared" si="4"/>
        <v>729</v>
      </c>
      <c r="Y35" s="28">
        <f t="shared" si="5"/>
        <v>632</v>
      </c>
      <c r="Z35" s="28">
        <f t="shared" si="6"/>
        <v>251</v>
      </c>
      <c r="AA35" s="15" t="s">
        <v>125</v>
      </c>
    </row>
    <row r="36" ht="12.75" customHeight="1">
      <c r="A36" s="28">
        <v>35.0</v>
      </c>
      <c r="B36" s="15" t="s">
        <v>126</v>
      </c>
      <c r="C36" s="15" t="s">
        <v>28</v>
      </c>
      <c r="D36" s="15" t="s">
        <v>29</v>
      </c>
      <c r="E36" s="15">
        <v>17.0</v>
      </c>
      <c r="F36" s="15" t="s">
        <v>127</v>
      </c>
      <c r="G36" s="15">
        <v>215.0</v>
      </c>
      <c r="H36" s="15">
        <v>1873.0</v>
      </c>
      <c r="I36" s="15">
        <v>166.0</v>
      </c>
      <c r="J36" s="15">
        <v>3.09</v>
      </c>
      <c r="K36" s="15">
        <v>85.0</v>
      </c>
      <c r="L36" s="15">
        <v>0.0</v>
      </c>
      <c r="M36" s="15">
        <v>0.0</v>
      </c>
      <c r="N36" s="15">
        <v>33.0</v>
      </c>
      <c r="O36" s="15">
        <v>0.512</v>
      </c>
      <c r="P36" s="15">
        <v>0.7083</v>
      </c>
      <c r="Q36" s="15">
        <v>2.58</v>
      </c>
      <c r="R36" s="15">
        <v>10.55</v>
      </c>
      <c r="S36" s="15">
        <v>11.97</v>
      </c>
      <c r="U36" s="28">
        <f t="shared" si="1"/>
        <v>2</v>
      </c>
      <c r="V36" s="28">
        <f t="shared" si="2"/>
        <v>5</v>
      </c>
      <c r="W36" s="15">
        <f t="shared" si="3"/>
        <v>1.39375</v>
      </c>
      <c r="X36" s="28">
        <f t="shared" si="4"/>
        <v>729</v>
      </c>
      <c r="Y36" s="28">
        <f t="shared" si="5"/>
        <v>359</v>
      </c>
      <c r="Z36" s="28">
        <f t="shared" si="6"/>
        <v>251</v>
      </c>
      <c r="AA36" s="15" t="s">
        <v>128</v>
      </c>
    </row>
    <row r="37" ht="12.75" customHeight="1">
      <c r="A37" s="28">
        <v>36.0</v>
      </c>
      <c r="B37" s="15" t="s">
        <v>129</v>
      </c>
      <c r="C37" s="15" t="s">
        <v>28</v>
      </c>
      <c r="D37" s="15" t="s">
        <v>29</v>
      </c>
      <c r="E37" s="15">
        <v>17.0</v>
      </c>
      <c r="F37" s="15" t="s">
        <v>130</v>
      </c>
      <c r="G37" s="15">
        <v>215.0</v>
      </c>
      <c r="H37" s="15">
        <v>2218.0</v>
      </c>
      <c r="I37" s="15">
        <v>194.0</v>
      </c>
      <c r="J37" s="15">
        <v>3.61</v>
      </c>
      <c r="K37" s="15">
        <v>114.0</v>
      </c>
      <c r="L37" s="15">
        <v>0.0</v>
      </c>
      <c r="M37" s="15">
        <v>0.0</v>
      </c>
      <c r="N37" s="15">
        <v>52.0</v>
      </c>
      <c r="O37" s="15">
        <v>0.5876</v>
      </c>
      <c r="P37" s="15">
        <v>0.6706000000000001</v>
      </c>
      <c r="Q37" s="15">
        <v>2.19</v>
      </c>
      <c r="R37" s="15">
        <v>11.1</v>
      </c>
      <c r="S37" s="15">
        <v>11.35</v>
      </c>
      <c r="U37" s="28">
        <f t="shared" si="1"/>
        <v>2</v>
      </c>
      <c r="V37" s="28">
        <f t="shared" si="2"/>
        <v>5</v>
      </c>
      <c r="W37" s="15">
        <f t="shared" si="3"/>
        <v>1.39375</v>
      </c>
      <c r="X37" s="28">
        <f t="shared" si="4"/>
        <v>729</v>
      </c>
      <c r="Y37" s="28">
        <f t="shared" si="5"/>
        <v>519</v>
      </c>
      <c r="Z37" s="28">
        <f t="shared" si="6"/>
        <v>251</v>
      </c>
      <c r="AA37" s="15" t="s">
        <v>131</v>
      </c>
    </row>
    <row r="38" ht="12.75" customHeight="1">
      <c r="A38" s="28">
        <v>37.0</v>
      </c>
      <c r="B38" s="15" t="s">
        <v>27</v>
      </c>
      <c r="C38" s="15" t="s">
        <v>28</v>
      </c>
      <c r="D38" s="15" t="s">
        <v>29</v>
      </c>
      <c r="E38" s="15">
        <v>18.0</v>
      </c>
      <c r="F38" s="15" t="s">
        <v>132</v>
      </c>
      <c r="G38" s="15">
        <v>180.0</v>
      </c>
      <c r="H38" s="15">
        <v>8012.0</v>
      </c>
      <c r="I38" s="15">
        <v>578.0</v>
      </c>
      <c r="J38" s="15">
        <v>12.84</v>
      </c>
      <c r="K38" s="15">
        <v>490.0</v>
      </c>
      <c r="L38" s="15">
        <v>0.0</v>
      </c>
      <c r="M38" s="15">
        <v>0.0</v>
      </c>
      <c r="N38" s="15">
        <v>0.0</v>
      </c>
      <c r="O38" s="15">
        <v>0.8478</v>
      </c>
      <c r="P38" s="15">
        <v>1.0</v>
      </c>
      <c r="Q38" s="15">
        <v>0.0</v>
      </c>
      <c r="R38" s="15">
        <v>10.69</v>
      </c>
      <c r="S38" s="15">
        <v>12.0</v>
      </c>
      <c r="U38" s="28">
        <f t="shared" si="1"/>
        <v>3</v>
      </c>
      <c r="V38" s="28">
        <f t="shared" si="2"/>
        <v>2</v>
      </c>
      <c r="W38" s="15">
        <f t="shared" si="3"/>
        <v>1.0875</v>
      </c>
      <c r="X38" s="28">
        <f t="shared" si="4"/>
        <v>64</v>
      </c>
      <c r="Y38" s="28">
        <f t="shared" si="5"/>
        <v>2507</v>
      </c>
      <c r="Z38" s="28">
        <f t="shared" si="6"/>
        <v>408</v>
      </c>
      <c r="AA38" s="15" t="s">
        <v>134</v>
      </c>
    </row>
    <row r="39" ht="12.75" customHeight="1">
      <c r="A39" s="28">
        <v>38.0</v>
      </c>
      <c r="B39" s="15" t="s">
        <v>47</v>
      </c>
      <c r="C39" s="15" t="s">
        <v>28</v>
      </c>
      <c r="D39" s="15" t="s">
        <v>29</v>
      </c>
      <c r="E39" s="15">
        <v>18.0</v>
      </c>
      <c r="F39" s="15" t="s">
        <v>135</v>
      </c>
      <c r="G39" s="15">
        <v>190.0</v>
      </c>
      <c r="H39" s="15">
        <v>4527.0</v>
      </c>
      <c r="I39" s="15">
        <v>296.0</v>
      </c>
      <c r="J39" s="15">
        <v>6.23</v>
      </c>
      <c r="K39" s="15">
        <v>280.0</v>
      </c>
      <c r="L39" s="15">
        <v>0.0</v>
      </c>
      <c r="M39" s="15">
        <v>0.0</v>
      </c>
      <c r="N39" s="15">
        <v>4.0</v>
      </c>
      <c r="O39" s="15">
        <v>0.9459000000000001</v>
      </c>
      <c r="P39" s="15">
        <v>0.9655</v>
      </c>
      <c r="Q39" s="15">
        <v>70.0</v>
      </c>
      <c r="R39" s="15">
        <v>12.36</v>
      </c>
      <c r="S39" s="15">
        <v>12.36</v>
      </c>
      <c r="U39" s="28">
        <f t="shared" si="1"/>
        <v>3</v>
      </c>
      <c r="V39" s="28">
        <f t="shared" si="2"/>
        <v>3</v>
      </c>
      <c r="W39" s="15">
        <f t="shared" si="3"/>
        <v>1.175</v>
      </c>
      <c r="X39" s="28">
        <f t="shared" si="4"/>
        <v>256</v>
      </c>
      <c r="Y39" s="28">
        <f t="shared" si="5"/>
        <v>1345</v>
      </c>
      <c r="Z39" s="28">
        <f t="shared" si="6"/>
        <v>408</v>
      </c>
      <c r="AA39" s="15" t="s">
        <v>137</v>
      </c>
    </row>
    <row r="40" ht="12.75" customHeight="1">
      <c r="A40" s="28">
        <v>39.0</v>
      </c>
      <c r="B40" s="15" t="s">
        <v>47</v>
      </c>
      <c r="C40" s="15" t="s">
        <v>28</v>
      </c>
      <c r="D40" s="15" t="s">
        <v>29</v>
      </c>
      <c r="E40" s="15">
        <v>18.0</v>
      </c>
      <c r="F40" s="15" t="s">
        <v>138</v>
      </c>
      <c r="G40" s="15">
        <v>194.0</v>
      </c>
      <c r="H40" s="15">
        <v>5177.0</v>
      </c>
      <c r="I40" s="15">
        <v>370.0</v>
      </c>
      <c r="J40" s="15">
        <v>7.64</v>
      </c>
      <c r="K40" s="15">
        <v>314.0</v>
      </c>
      <c r="L40" s="15">
        <v>0.0</v>
      </c>
      <c r="M40" s="15">
        <v>0.0</v>
      </c>
      <c r="N40" s="15">
        <v>13.0</v>
      </c>
      <c r="O40" s="15">
        <v>0.8486</v>
      </c>
      <c r="P40" s="15">
        <v>0.929</v>
      </c>
      <c r="Q40" s="15">
        <v>24.15</v>
      </c>
      <c r="R40" s="15">
        <v>12.36</v>
      </c>
      <c r="S40" s="15">
        <v>12.36</v>
      </c>
      <c r="U40" s="28">
        <f t="shared" si="1"/>
        <v>3</v>
      </c>
      <c r="V40" s="28">
        <f t="shared" si="2"/>
        <v>3</v>
      </c>
      <c r="W40" s="15">
        <f t="shared" si="3"/>
        <v>1.21</v>
      </c>
      <c r="X40" s="28">
        <f t="shared" si="4"/>
        <v>256</v>
      </c>
      <c r="Y40" s="28">
        <f t="shared" si="5"/>
        <v>1599</v>
      </c>
      <c r="Z40" s="28">
        <f t="shared" si="6"/>
        <v>408</v>
      </c>
      <c r="AA40" s="15" t="s">
        <v>139</v>
      </c>
    </row>
    <row r="41" ht="12.75" customHeight="1">
      <c r="A41" s="28">
        <v>40.0</v>
      </c>
      <c r="B41" s="15" t="s">
        <v>87</v>
      </c>
      <c r="C41" s="15" t="s">
        <v>28</v>
      </c>
      <c r="D41" s="15" t="s">
        <v>29</v>
      </c>
      <c r="E41" s="15">
        <v>18.0</v>
      </c>
      <c r="F41" s="15" t="s">
        <v>140</v>
      </c>
      <c r="G41" s="15">
        <v>196.0</v>
      </c>
      <c r="H41" s="15">
        <v>4212.0</v>
      </c>
      <c r="I41" s="15">
        <v>315.0</v>
      </c>
      <c r="J41" s="15">
        <v>6.43</v>
      </c>
      <c r="K41" s="15">
        <v>246.0</v>
      </c>
      <c r="L41" s="15">
        <v>0.0</v>
      </c>
      <c r="M41" s="15">
        <v>0.0</v>
      </c>
      <c r="N41" s="15">
        <v>18.0</v>
      </c>
      <c r="O41" s="15">
        <v>0.781</v>
      </c>
      <c r="P41" s="15">
        <v>0.8723000000000001</v>
      </c>
      <c r="Q41" s="15">
        <v>13.67</v>
      </c>
      <c r="R41" s="15">
        <v>12.24</v>
      </c>
      <c r="S41" s="15">
        <v>12.2</v>
      </c>
      <c r="U41" s="28">
        <f t="shared" si="1"/>
        <v>3</v>
      </c>
      <c r="V41" s="28">
        <f t="shared" si="2"/>
        <v>3</v>
      </c>
      <c r="W41" s="15">
        <f t="shared" si="3"/>
        <v>1.2275</v>
      </c>
      <c r="X41" s="28">
        <f t="shared" si="4"/>
        <v>256</v>
      </c>
      <c r="Y41" s="28">
        <f t="shared" si="5"/>
        <v>1195</v>
      </c>
      <c r="Z41" s="28">
        <f t="shared" si="6"/>
        <v>408</v>
      </c>
      <c r="AA41" s="15" t="s">
        <v>141</v>
      </c>
    </row>
    <row r="42" ht="12.75" customHeight="1">
      <c r="A42" s="28">
        <v>41.0</v>
      </c>
      <c r="B42" s="15" t="s">
        <v>47</v>
      </c>
      <c r="C42" s="15" t="s">
        <v>28</v>
      </c>
      <c r="D42" s="15" t="s">
        <v>29</v>
      </c>
      <c r="E42" s="15">
        <v>18.0</v>
      </c>
      <c r="F42" s="15" t="s">
        <v>142</v>
      </c>
      <c r="G42" s="15">
        <v>197.0</v>
      </c>
      <c r="H42" s="15">
        <v>4007.0</v>
      </c>
      <c r="I42" s="15">
        <v>271.0</v>
      </c>
      <c r="J42" s="15">
        <v>5.5</v>
      </c>
      <c r="K42" s="15">
        <v>230.0</v>
      </c>
      <c r="L42" s="15">
        <v>0.0</v>
      </c>
      <c r="M42" s="15">
        <v>0.0</v>
      </c>
      <c r="N42" s="15">
        <v>14.0</v>
      </c>
      <c r="O42" s="15">
        <v>0.8487</v>
      </c>
      <c r="P42" s="15">
        <v>0.902</v>
      </c>
      <c r="Q42" s="15">
        <v>16.43</v>
      </c>
      <c r="R42" s="15">
        <v>12.65</v>
      </c>
      <c r="S42" s="15">
        <v>12.77</v>
      </c>
      <c r="U42" s="28">
        <f t="shared" si="1"/>
        <v>3</v>
      </c>
      <c r="V42" s="28">
        <f t="shared" si="2"/>
        <v>3</v>
      </c>
      <c r="W42" s="15">
        <f t="shared" si="3"/>
        <v>1.23625</v>
      </c>
      <c r="X42" s="28">
        <f t="shared" si="4"/>
        <v>256</v>
      </c>
      <c r="Y42" s="28">
        <f t="shared" si="5"/>
        <v>1107</v>
      </c>
      <c r="Z42" s="28">
        <f t="shared" si="6"/>
        <v>408</v>
      </c>
      <c r="AA42" s="15" t="s">
        <v>144</v>
      </c>
    </row>
    <row r="43" ht="12.75" customHeight="1">
      <c r="A43" s="28">
        <v>42.0</v>
      </c>
      <c r="B43" s="15" t="s">
        <v>100</v>
      </c>
      <c r="C43" s="15" t="s">
        <v>28</v>
      </c>
      <c r="D43" s="15" t="s">
        <v>29</v>
      </c>
      <c r="E43" s="15">
        <v>18.0</v>
      </c>
      <c r="F43" s="15" t="s">
        <v>146</v>
      </c>
      <c r="G43" s="15">
        <v>200.0</v>
      </c>
      <c r="H43" s="15">
        <v>4258.0</v>
      </c>
      <c r="I43" s="15">
        <v>314.0</v>
      </c>
      <c r="J43" s="15">
        <v>6.34</v>
      </c>
      <c r="K43" s="15">
        <v>236.0</v>
      </c>
      <c r="L43" s="15">
        <v>0.0</v>
      </c>
      <c r="M43" s="15">
        <v>0.0</v>
      </c>
      <c r="N43" s="15">
        <v>35.0</v>
      </c>
      <c r="O43" s="15">
        <v>0.7516</v>
      </c>
      <c r="P43" s="15">
        <v>0.8459</v>
      </c>
      <c r="Q43" s="15">
        <v>6.74</v>
      </c>
      <c r="R43" s="15">
        <v>11.3</v>
      </c>
      <c r="S43" s="15">
        <v>12.21</v>
      </c>
      <c r="U43" s="28">
        <f t="shared" si="1"/>
        <v>3</v>
      </c>
      <c r="V43" s="28">
        <f t="shared" si="2"/>
        <v>4</v>
      </c>
      <c r="W43" s="15">
        <f t="shared" si="3"/>
        <v>1.2625</v>
      </c>
      <c r="X43" s="28">
        <f t="shared" si="4"/>
        <v>1024</v>
      </c>
      <c r="Y43" s="28">
        <f t="shared" si="5"/>
        <v>1167</v>
      </c>
      <c r="Z43" s="28">
        <f t="shared" si="6"/>
        <v>408</v>
      </c>
      <c r="AA43" s="15" t="s">
        <v>147</v>
      </c>
    </row>
    <row r="44" ht="12.75" customHeight="1">
      <c r="A44" s="28">
        <v>43.0</v>
      </c>
      <c r="B44" s="15" t="s">
        <v>44</v>
      </c>
      <c r="C44" s="15" t="s">
        <v>28</v>
      </c>
      <c r="D44" s="15" t="s">
        <v>29</v>
      </c>
      <c r="E44" s="15">
        <v>18.0</v>
      </c>
      <c r="F44" s="15" t="s">
        <v>148</v>
      </c>
      <c r="G44" s="15">
        <v>201.0</v>
      </c>
      <c r="H44" s="15">
        <v>3344.0</v>
      </c>
      <c r="I44" s="15">
        <v>240.0</v>
      </c>
      <c r="J44" s="15">
        <v>4.77</v>
      </c>
      <c r="K44" s="15">
        <v>193.0</v>
      </c>
      <c r="L44" s="15">
        <v>0.0</v>
      </c>
      <c r="M44" s="15">
        <v>0.0</v>
      </c>
      <c r="N44" s="15">
        <v>25.0</v>
      </c>
      <c r="O44" s="15">
        <v>0.8042</v>
      </c>
      <c r="P44" s="15">
        <v>0.8578</v>
      </c>
      <c r="Q44" s="15">
        <v>7.72</v>
      </c>
      <c r="R44" s="15">
        <v>12.09</v>
      </c>
      <c r="S44" s="15">
        <v>12.3</v>
      </c>
      <c r="U44" s="28">
        <f t="shared" si="1"/>
        <v>3</v>
      </c>
      <c r="V44" s="28">
        <f t="shared" si="2"/>
        <v>4</v>
      </c>
      <c r="W44" s="15">
        <f t="shared" si="3"/>
        <v>1.27125</v>
      </c>
      <c r="X44" s="28">
        <f t="shared" si="4"/>
        <v>1024</v>
      </c>
      <c r="Y44" s="28">
        <f t="shared" si="5"/>
        <v>914</v>
      </c>
      <c r="Z44" s="28">
        <f t="shared" si="6"/>
        <v>408</v>
      </c>
      <c r="AA44" s="15" t="s">
        <v>149</v>
      </c>
    </row>
    <row r="45" ht="12.75" customHeight="1">
      <c r="A45" s="28">
        <v>44.0</v>
      </c>
      <c r="B45" s="15" t="s">
        <v>47</v>
      </c>
      <c r="C45" s="15" t="s">
        <v>28</v>
      </c>
      <c r="D45" s="15" t="s">
        <v>29</v>
      </c>
      <c r="E45" s="15">
        <v>18.0</v>
      </c>
      <c r="F45" s="15" t="s">
        <v>150</v>
      </c>
      <c r="G45" s="15">
        <v>202.0</v>
      </c>
      <c r="H45" s="15">
        <v>4238.0</v>
      </c>
      <c r="I45" s="15">
        <v>303.0</v>
      </c>
      <c r="J45" s="15">
        <v>5.94</v>
      </c>
      <c r="K45" s="15">
        <v>254.0</v>
      </c>
      <c r="L45" s="15">
        <v>0.0</v>
      </c>
      <c r="M45" s="15">
        <v>0.0</v>
      </c>
      <c r="N45" s="15">
        <v>18.0</v>
      </c>
      <c r="O45" s="15">
        <v>0.8383</v>
      </c>
      <c r="P45" s="15">
        <v>0.927</v>
      </c>
      <c r="Q45" s="15">
        <v>14.11</v>
      </c>
      <c r="R45" s="15">
        <v>12.6</v>
      </c>
      <c r="S45" s="15">
        <v>12.9</v>
      </c>
      <c r="U45" s="28">
        <f t="shared" si="1"/>
        <v>3</v>
      </c>
      <c r="V45" s="28">
        <f t="shared" si="2"/>
        <v>4</v>
      </c>
      <c r="W45" s="15">
        <f t="shared" si="3"/>
        <v>1.28</v>
      </c>
      <c r="X45" s="28">
        <f t="shared" si="4"/>
        <v>1024</v>
      </c>
      <c r="Y45" s="28">
        <f t="shared" si="5"/>
        <v>1297</v>
      </c>
      <c r="Z45" s="28">
        <f t="shared" si="6"/>
        <v>408</v>
      </c>
      <c r="AA45" s="15" t="s">
        <v>151</v>
      </c>
    </row>
    <row r="46" ht="12.75" customHeight="1">
      <c r="A46" s="28">
        <v>45.0</v>
      </c>
      <c r="B46" s="15" t="s">
        <v>38</v>
      </c>
      <c r="C46" s="15" t="s">
        <v>28</v>
      </c>
      <c r="D46" s="15" t="s">
        <v>29</v>
      </c>
      <c r="E46" s="15">
        <v>18.0</v>
      </c>
      <c r="F46" s="15" t="s">
        <v>152</v>
      </c>
      <c r="G46" s="15">
        <v>207.0</v>
      </c>
      <c r="H46" s="15">
        <v>4077.0</v>
      </c>
      <c r="I46" s="15">
        <v>306.0</v>
      </c>
      <c r="J46" s="15">
        <v>5.91</v>
      </c>
      <c r="K46" s="15">
        <v>227.0</v>
      </c>
      <c r="L46" s="15">
        <v>0.0</v>
      </c>
      <c r="M46" s="15">
        <v>0.0</v>
      </c>
      <c r="N46" s="15">
        <v>45.0</v>
      </c>
      <c r="O46" s="15">
        <v>0.7418</v>
      </c>
      <c r="P46" s="15">
        <v>0.805</v>
      </c>
      <c r="Q46" s="15">
        <v>5.04</v>
      </c>
      <c r="R46" s="15">
        <v>12.08</v>
      </c>
      <c r="S46" s="15">
        <v>12.3</v>
      </c>
      <c r="U46" s="28">
        <f t="shared" si="1"/>
        <v>3</v>
      </c>
      <c r="V46" s="28">
        <f t="shared" si="2"/>
        <v>4</v>
      </c>
      <c r="W46" s="15">
        <f t="shared" si="3"/>
        <v>1.32375</v>
      </c>
      <c r="X46" s="28">
        <f t="shared" si="4"/>
        <v>1024</v>
      </c>
      <c r="Y46" s="28">
        <f t="shared" si="5"/>
        <v>1166</v>
      </c>
      <c r="Z46" s="28">
        <f t="shared" si="6"/>
        <v>408</v>
      </c>
      <c r="AA46" s="15" t="s">
        <v>153</v>
      </c>
    </row>
    <row r="47" ht="12.75" customHeight="1">
      <c r="A47" s="28">
        <v>46.0</v>
      </c>
      <c r="B47" s="15" t="s">
        <v>154</v>
      </c>
      <c r="C47" s="15" t="s">
        <v>28</v>
      </c>
      <c r="D47" s="15" t="s">
        <v>29</v>
      </c>
      <c r="E47" s="15">
        <v>18.0</v>
      </c>
      <c r="F47" s="15" t="s">
        <v>155</v>
      </c>
      <c r="G47" s="15">
        <v>210.0</v>
      </c>
      <c r="H47" s="15">
        <v>2731.0</v>
      </c>
      <c r="I47" s="15">
        <v>189.0</v>
      </c>
      <c r="J47" s="15">
        <v>3.6</v>
      </c>
      <c r="K47" s="15">
        <v>156.0</v>
      </c>
      <c r="L47" s="15">
        <v>0.0</v>
      </c>
      <c r="M47" s="15">
        <v>0.0</v>
      </c>
      <c r="N47" s="15">
        <v>12.0</v>
      </c>
      <c r="O47" s="15">
        <v>0.8254</v>
      </c>
      <c r="P47" s="15">
        <v>0.9286000000000001</v>
      </c>
      <c r="Q47" s="15">
        <v>13.0</v>
      </c>
      <c r="R47" s="15">
        <v>13.06</v>
      </c>
      <c r="S47" s="15">
        <v>13.55</v>
      </c>
      <c r="U47" s="28">
        <f t="shared" si="1"/>
        <v>3</v>
      </c>
      <c r="V47" s="28">
        <f t="shared" si="2"/>
        <v>5</v>
      </c>
      <c r="W47" s="15">
        <f t="shared" si="3"/>
        <v>1.35</v>
      </c>
      <c r="X47" s="28">
        <f t="shared" si="4"/>
        <v>4096</v>
      </c>
      <c r="Y47" s="28">
        <f t="shared" si="5"/>
        <v>744</v>
      </c>
      <c r="Z47" s="28">
        <f t="shared" si="6"/>
        <v>408</v>
      </c>
      <c r="AA47" s="15" t="s">
        <v>157</v>
      </c>
    </row>
    <row r="48" ht="12.75" customHeight="1">
      <c r="A48" s="28">
        <v>47.0</v>
      </c>
      <c r="B48" s="15" t="s">
        <v>56</v>
      </c>
      <c r="C48" s="15" t="s">
        <v>28</v>
      </c>
      <c r="D48" s="15" t="s">
        <v>29</v>
      </c>
      <c r="E48" s="15">
        <v>18.0</v>
      </c>
      <c r="F48" s="15" t="s">
        <v>158</v>
      </c>
      <c r="G48" s="15">
        <v>210.0</v>
      </c>
      <c r="H48" s="15">
        <v>3025.0</v>
      </c>
      <c r="I48" s="15">
        <v>236.0</v>
      </c>
      <c r="J48" s="15">
        <v>4.5</v>
      </c>
      <c r="K48" s="15">
        <v>162.0</v>
      </c>
      <c r="L48" s="15">
        <v>0.0</v>
      </c>
      <c r="M48" s="15">
        <v>0.0</v>
      </c>
      <c r="N48" s="15">
        <v>58.0</v>
      </c>
      <c r="O48" s="15">
        <v>0.6864</v>
      </c>
      <c r="P48" s="15">
        <v>0.7297</v>
      </c>
      <c r="Q48" s="15">
        <v>2.79</v>
      </c>
      <c r="R48" s="15">
        <v>11.92</v>
      </c>
      <c r="S48" s="15">
        <v>11.92</v>
      </c>
      <c r="U48" s="28">
        <f t="shared" si="1"/>
        <v>3</v>
      </c>
      <c r="V48" s="28">
        <f t="shared" si="2"/>
        <v>5</v>
      </c>
      <c r="W48" s="15">
        <f t="shared" si="3"/>
        <v>1.35</v>
      </c>
      <c r="X48" s="28">
        <f t="shared" si="4"/>
        <v>4096</v>
      </c>
      <c r="Y48" s="28">
        <f t="shared" si="5"/>
        <v>780</v>
      </c>
      <c r="Z48" s="28">
        <f t="shared" si="6"/>
        <v>408</v>
      </c>
      <c r="AA48" s="15" t="s">
        <v>160</v>
      </c>
    </row>
    <row r="49" ht="12.75" customHeight="1">
      <c r="A49" s="28">
        <v>48.0</v>
      </c>
      <c r="B49" s="15" t="s">
        <v>161</v>
      </c>
      <c r="C49" s="15" t="s">
        <v>28</v>
      </c>
      <c r="D49" s="15" t="s">
        <v>29</v>
      </c>
      <c r="E49" s="15">
        <v>18.0</v>
      </c>
      <c r="F49" s="15" t="s">
        <v>162</v>
      </c>
      <c r="G49" s="15">
        <v>210.0</v>
      </c>
      <c r="H49" s="15">
        <v>3141.0</v>
      </c>
      <c r="I49" s="15">
        <v>255.0</v>
      </c>
      <c r="J49" s="15">
        <v>4.86</v>
      </c>
      <c r="K49" s="15">
        <v>179.0</v>
      </c>
      <c r="L49" s="15">
        <v>0.0</v>
      </c>
      <c r="M49" s="15">
        <v>0.0</v>
      </c>
      <c r="N49" s="15">
        <v>26.0</v>
      </c>
      <c r="O49" s="15">
        <v>0.7020000000000001</v>
      </c>
      <c r="P49" s="15">
        <v>0.8689</v>
      </c>
      <c r="Q49" s="15">
        <v>6.88</v>
      </c>
      <c r="R49" s="15">
        <v>11.26</v>
      </c>
      <c r="S49" s="15">
        <v>12.61</v>
      </c>
      <c r="U49" s="28">
        <f t="shared" si="1"/>
        <v>3</v>
      </c>
      <c r="V49" s="28">
        <f t="shared" si="2"/>
        <v>5</v>
      </c>
      <c r="W49" s="15">
        <f t="shared" si="3"/>
        <v>1.35</v>
      </c>
      <c r="X49" s="28">
        <f t="shared" si="4"/>
        <v>4096</v>
      </c>
      <c r="Y49" s="28">
        <f t="shared" si="5"/>
        <v>883</v>
      </c>
      <c r="Z49" s="28">
        <f t="shared" si="6"/>
        <v>408</v>
      </c>
      <c r="AA49" s="15" t="s">
        <v>163</v>
      </c>
    </row>
    <row r="50" ht="12.75" customHeight="1">
      <c r="A50" s="28">
        <v>49.0</v>
      </c>
      <c r="B50" s="15" t="s">
        <v>44</v>
      </c>
      <c r="C50" s="15" t="s">
        <v>28</v>
      </c>
      <c r="D50" s="15" t="s">
        <v>29</v>
      </c>
      <c r="E50" s="15">
        <v>18.0</v>
      </c>
      <c r="F50" s="15" t="s">
        <v>164</v>
      </c>
      <c r="G50" s="15">
        <v>218.0</v>
      </c>
      <c r="H50" s="15">
        <v>2204.0</v>
      </c>
      <c r="I50" s="15">
        <v>173.0</v>
      </c>
      <c r="J50" s="15">
        <v>3.17</v>
      </c>
      <c r="K50" s="15">
        <v>119.0</v>
      </c>
      <c r="L50" s="15">
        <v>0.0</v>
      </c>
      <c r="M50" s="15">
        <v>0.0</v>
      </c>
      <c r="N50" s="15">
        <v>19.0</v>
      </c>
      <c r="O50" s="15">
        <v>0.6879000000000001</v>
      </c>
      <c r="P50" s="15">
        <v>0.8561000000000001</v>
      </c>
      <c r="Q50" s="15">
        <v>6.26</v>
      </c>
      <c r="R50" s="15">
        <v>11.78</v>
      </c>
      <c r="S50" s="15">
        <v>13.06</v>
      </c>
      <c r="U50" s="28">
        <f t="shared" si="1"/>
        <v>3</v>
      </c>
      <c r="V50" s="28">
        <f t="shared" si="2"/>
        <v>5</v>
      </c>
      <c r="W50" s="15">
        <f t="shared" si="3"/>
        <v>1.42</v>
      </c>
      <c r="X50" s="28">
        <f t="shared" si="4"/>
        <v>4096</v>
      </c>
      <c r="Y50" s="28">
        <f t="shared" si="5"/>
        <v>558</v>
      </c>
      <c r="Z50" s="28">
        <f t="shared" si="6"/>
        <v>408</v>
      </c>
      <c r="AA50" s="15" t="s">
        <v>165</v>
      </c>
    </row>
    <row r="51" ht="12.75" customHeight="1">
      <c r="A51" s="28">
        <v>50.0</v>
      </c>
      <c r="B51" s="15" t="s">
        <v>166</v>
      </c>
      <c r="C51" s="15" t="s">
        <v>28</v>
      </c>
      <c r="D51" s="15" t="s">
        <v>29</v>
      </c>
      <c r="E51" s="15">
        <v>18.0</v>
      </c>
      <c r="F51" s="15" t="s">
        <v>167</v>
      </c>
      <c r="G51" s="15">
        <v>220.0</v>
      </c>
      <c r="H51" s="15">
        <v>2011.0</v>
      </c>
      <c r="I51" s="15">
        <v>192.0</v>
      </c>
      <c r="J51" s="15">
        <v>3.49</v>
      </c>
      <c r="K51" s="15">
        <v>93.0</v>
      </c>
      <c r="L51" s="15">
        <v>0.0</v>
      </c>
      <c r="M51" s="15">
        <v>0.0</v>
      </c>
      <c r="N51" s="15">
        <v>54.0</v>
      </c>
      <c r="O51" s="15">
        <v>0.4844</v>
      </c>
      <c r="P51" s="15">
        <v>0.5962000000000001</v>
      </c>
      <c r="Q51" s="15">
        <v>1.72</v>
      </c>
      <c r="R51" s="15">
        <v>10.53</v>
      </c>
      <c r="S51" s="15">
        <v>11.02</v>
      </c>
      <c r="U51" s="28">
        <f t="shared" si="1"/>
        <v>3</v>
      </c>
      <c r="V51" s="28">
        <f t="shared" si="2"/>
        <v>6</v>
      </c>
      <c r="W51" s="15">
        <f t="shared" si="3"/>
        <v>1.4375</v>
      </c>
      <c r="X51" s="28">
        <f t="shared" si="4"/>
        <v>16384</v>
      </c>
      <c r="Y51" s="28">
        <f t="shared" si="5"/>
        <v>415</v>
      </c>
      <c r="Z51" s="28">
        <f t="shared" si="6"/>
        <v>408</v>
      </c>
      <c r="AA51" s="15" t="s">
        <v>168</v>
      </c>
    </row>
    <row r="52" ht="12.75" customHeight="1">
      <c r="A52" s="28">
        <v>51.0</v>
      </c>
      <c r="B52" s="15" t="s">
        <v>66</v>
      </c>
      <c r="C52" s="15" t="s">
        <v>28</v>
      </c>
      <c r="D52" s="15" t="s">
        <v>29</v>
      </c>
      <c r="E52" s="15">
        <v>18.0</v>
      </c>
      <c r="F52" s="15" t="s">
        <v>169</v>
      </c>
      <c r="G52" s="15">
        <v>220.0</v>
      </c>
      <c r="H52" s="15">
        <v>2270.0</v>
      </c>
      <c r="I52" s="15">
        <v>181.0</v>
      </c>
      <c r="J52" s="15">
        <v>3.29</v>
      </c>
      <c r="K52" s="15">
        <v>106.0</v>
      </c>
      <c r="L52" s="15">
        <v>0.0</v>
      </c>
      <c r="M52" s="15">
        <v>0.0</v>
      </c>
      <c r="N52" s="15">
        <v>64.0</v>
      </c>
      <c r="O52" s="15">
        <v>0.5856</v>
      </c>
      <c r="P52" s="15">
        <v>0.6235</v>
      </c>
      <c r="Q52" s="15">
        <v>1.66</v>
      </c>
      <c r="R52" s="15">
        <v>11.89</v>
      </c>
      <c r="S52" s="15">
        <v>12.03</v>
      </c>
      <c r="U52" s="28">
        <f t="shared" si="1"/>
        <v>3</v>
      </c>
      <c r="V52" s="28">
        <f t="shared" si="2"/>
        <v>6</v>
      </c>
      <c r="W52" s="15">
        <f t="shared" si="3"/>
        <v>1.4375</v>
      </c>
      <c r="X52" s="28">
        <f t="shared" si="4"/>
        <v>16384</v>
      </c>
      <c r="Y52" s="28">
        <f t="shared" si="5"/>
        <v>488</v>
      </c>
      <c r="Z52" s="28">
        <f t="shared" si="6"/>
        <v>408</v>
      </c>
      <c r="AA52" s="15" t="s">
        <v>172</v>
      </c>
    </row>
    <row r="53" ht="12.75" customHeight="1">
      <c r="A53" s="28">
        <v>52.0</v>
      </c>
      <c r="B53" s="15" t="s">
        <v>63</v>
      </c>
      <c r="C53" s="15" t="s">
        <v>28</v>
      </c>
      <c r="D53" s="15" t="s">
        <v>29</v>
      </c>
      <c r="E53" s="15">
        <v>18.0</v>
      </c>
      <c r="F53" s="15" t="s">
        <v>173</v>
      </c>
      <c r="G53" s="15">
        <v>220.0</v>
      </c>
      <c r="H53" s="15">
        <v>2317.0</v>
      </c>
      <c r="I53" s="15">
        <v>210.0</v>
      </c>
      <c r="J53" s="15">
        <v>3.82</v>
      </c>
      <c r="K53" s="15">
        <v>112.0</v>
      </c>
      <c r="L53" s="15">
        <v>0.0</v>
      </c>
      <c r="M53" s="15">
        <v>0.0</v>
      </c>
      <c r="N53" s="15">
        <v>62.0</v>
      </c>
      <c r="O53" s="15">
        <v>0.5333</v>
      </c>
      <c r="P53" s="15">
        <v>0.6437</v>
      </c>
      <c r="Q53" s="15">
        <v>1.81</v>
      </c>
      <c r="R53" s="15">
        <v>10.62</v>
      </c>
      <c r="S53" s="15">
        <v>11.5</v>
      </c>
      <c r="U53" s="28">
        <f t="shared" si="1"/>
        <v>3</v>
      </c>
      <c r="V53" s="28">
        <f t="shared" si="2"/>
        <v>6</v>
      </c>
      <c r="W53" s="15">
        <f t="shared" si="3"/>
        <v>1.4375</v>
      </c>
      <c r="X53" s="28">
        <f t="shared" si="4"/>
        <v>16384</v>
      </c>
      <c r="Y53" s="28">
        <f t="shared" si="5"/>
        <v>523</v>
      </c>
      <c r="Z53" s="28">
        <f t="shared" si="6"/>
        <v>408</v>
      </c>
      <c r="AA53" s="15" t="s">
        <v>174</v>
      </c>
    </row>
    <row r="54" ht="12.75" customHeight="1">
      <c r="A54" s="28">
        <v>53.0</v>
      </c>
      <c r="B54" s="15" t="s">
        <v>175</v>
      </c>
      <c r="C54" s="15" t="s">
        <v>28</v>
      </c>
      <c r="D54" s="15" t="s">
        <v>29</v>
      </c>
      <c r="E54" s="15">
        <v>18.0</v>
      </c>
      <c r="F54" s="15" t="s">
        <v>176</v>
      </c>
      <c r="G54" s="15">
        <v>226.0</v>
      </c>
      <c r="H54" s="15">
        <v>1587.0</v>
      </c>
      <c r="I54" s="15">
        <v>155.0</v>
      </c>
      <c r="J54" s="15">
        <v>2.74</v>
      </c>
      <c r="K54" s="15">
        <v>64.0</v>
      </c>
      <c r="L54" s="15">
        <v>0.0</v>
      </c>
      <c r="M54" s="15">
        <v>0.0</v>
      </c>
      <c r="N54" s="15">
        <v>32.0</v>
      </c>
      <c r="O54" s="15">
        <v>0.41290000000000004</v>
      </c>
      <c r="P54" s="15">
        <v>0.6667000000000001</v>
      </c>
      <c r="Q54" s="15">
        <v>2.0</v>
      </c>
      <c r="R54" s="15">
        <v>9.91</v>
      </c>
      <c r="S54" s="15">
        <v>11.85</v>
      </c>
      <c r="U54" s="28">
        <f t="shared" si="1"/>
        <v>3</v>
      </c>
      <c r="V54" s="28">
        <f t="shared" si="2"/>
        <v>6</v>
      </c>
      <c r="W54" s="15">
        <f t="shared" si="3"/>
        <v>1.49</v>
      </c>
      <c r="X54" s="28">
        <f t="shared" si="4"/>
        <v>16384</v>
      </c>
      <c r="Y54" s="28">
        <f t="shared" si="5"/>
        <v>269</v>
      </c>
      <c r="Z54" s="28">
        <f t="shared" si="6"/>
        <v>408</v>
      </c>
      <c r="AA54" s="15" t="s">
        <v>179</v>
      </c>
    </row>
    <row r="55" ht="12.75" customHeight="1">
      <c r="A55" s="28">
        <v>54.0</v>
      </c>
      <c r="B55" s="15" t="s">
        <v>94</v>
      </c>
      <c r="C55" s="15" t="s">
        <v>28</v>
      </c>
      <c r="D55" s="15" t="s">
        <v>29</v>
      </c>
      <c r="E55" s="15">
        <v>19.0</v>
      </c>
      <c r="F55" s="15" t="s">
        <v>180</v>
      </c>
      <c r="G55" s="15">
        <v>190.0</v>
      </c>
      <c r="H55" s="15">
        <v>7994.0</v>
      </c>
      <c r="I55" s="15">
        <v>518.0</v>
      </c>
      <c r="J55" s="15">
        <v>11.2</v>
      </c>
      <c r="K55" s="15">
        <v>488.0</v>
      </c>
      <c r="L55" s="15">
        <v>0.0</v>
      </c>
      <c r="M55" s="15">
        <v>0.0</v>
      </c>
      <c r="N55" s="15">
        <v>2.0</v>
      </c>
      <c r="O55" s="15">
        <v>0.9421</v>
      </c>
      <c r="P55" s="15">
        <v>0.9819</v>
      </c>
      <c r="Q55" s="15">
        <v>244.0</v>
      </c>
      <c r="R55" s="15">
        <v>12.48</v>
      </c>
      <c r="S55" s="15">
        <v>12.55</v>
      </c>
      <c r="U55" s="28">
        <f t="shared" si="1"/>
        <v>4</v>
      </c>
      <c r="V55" s="28">
        <f t="shared" si="2"/>
        <v>3</v>
      </c>
      <c r="W55" s="15">
        <f t="shared" si="3"/>
        <v>1.175</v>
      </c>
      <c r="X55" s="28">
        <f t="shared" si="4"/>
        <v>625</v>
      </c>
      <c r="Y55" s="28">
        <f t="shared" si="5"/>
        <v>2695</v>
      </c>
      <c r="Z55" s="28">
        <f t="shared" si="6"/>
        <v>577</v>
      </c>
      <c r="AA55" s="15" t="s">
        <v>181</v>
      </c>
    </row>
    <row r="56" ht="12.75" customHeight="1">
      <c r="A56" s="28">
        <v>55.0</v>
      </c>
      <c r="B56" s="15" t="s">
        <v>47</v>
      </c>
      <c r="C56" s="15" t="s">
        <v>28</v>
      </c>
      <c r="D56" s="15" t="s">
        <v>29</v>
      </c>
      <c r="E56" s="15">
        <v>19.0</v>
      </c>
      <c r="F56" s="15" t="s">
        <v>182</v>
      </c>
      <c r="G56" s="15">
        <v>200.0</v>
      </c>
      <c r="H56" s="15">
        <v>6220.0</v>
      </c>
      <c r="I56" s="15">
        <v>417.0</v>
      </c>
      <c r="J56" s="15">
        <v>8.34</v>
      </c>
      <c r="K56" s="15">
        <v>381.0</v>
      </c>
      <c r="L56" s="15">
        <v>0.0</v>
      </c>
      <c r="M56" s="15">
        <v>0.0</v>
      </c>
      <c r="N56" s="15">
        <v>12.0</v>
      </c>
      <c r="O56" s="15">
        <v>0.9137000000000001</v>
      </c>
      <c r="P56" s="15">
        <v>0.9621000000000001</v>
      </c>
      <c r="Q56" s="15">
        <v>31.75</v>
      </c>
      <c r="R56" s="15">
        <v>12.99</v>
      </c>
      <c r="S56" s="15">
        <v>13.06</v>
      </c>
      <c r="U56" s="28">
        <f t="shared" si="1"/>
        <v>4</v>
      </c>
      <c r="V56" s="28">
        <f t="shared" si="2"/>
        <v>4</v>
      </c>
      <c r="W56" s="15">
        <f t="shared" si="3"/>
        <v>1.2625</v>
      </c>
      <c r="X56" s="28">
        <f t="shared" si="4"/>
        <v>3125</v>
      </c>
      <c r="Y56" s="28">
        <f t="shared" si="5"/>
        <v>2125</v>
      </c>
      <c r="Z56" s="28">
        <f t="shared" si="6"/>
        <v>577</v>
      </c>
      <c r="AA56" s="15" t="s">
        <v>185</v>
      </c>
    </row>
    <row r="57" ht="12.75" customHeight="1">
      <c r="A57" s="28">
        <v>56.0</v>
      </c>
      <c r="B57" s="15" t="s">
        <v>47</v>
      </c>
      <c r="C57" s="15" t="s">
        <v>28</v>
      </c>
      <c r="D57" s="15" t="s">
        <v>29</v>
      </c>
      <c r="E57" s="15">
        <v>19.0</v>
      </c>
      <c r="F57" s="15" t="s">
        <v>186</v>
      </c>
      <c r="G57" s="15">
        <v>204.0</v>
      </c>
      <c r="H57" s="15">
        <v>6864.0</v>
      </c>
      <c r="I57" s="15">
        <v>464.0</v>
      </c>
      <c r="J57" s="15">
        <v>9.09</v>
      </c>
      <c r="K57" s="15">
        <v>408.0</v>
      </c>
      <c r="L57" s="15">
        <v>0.0</v>
      </c>
      <c r="M57" s="15">
        <v>0.0</v>
      </c>
      <c r="N57" s="15">
        <v>21.0</v>
      </c>
      <c r="O57" s="15">
        <v>0.8793000000000001</v>
      </c>
      <c r="P57" s="15">
        <v>0.9488000000000001</v>
      </c>
      <c r="Q57" s="15">
        <v>19.43</v>
      </c>
      <c r="R57" s="15">
        <v>12.64</v>
      </c>
      <c r="S57" s="15">
        <v>13.19</v>
      </c>
      <c r="U57" s="28">
        <f t="shared" si="1"/>
        <v>4</v>
      </c>
      <c r="V57" s="28">
        <f t="shared" si="2"/>
        <v>4</v>
      </c>
      <c r="W57" s="15">
        <f t="shared" si="3"/>
        <v>1.2975</v>
      </c>
      <c r="X57" s="28">
        <f t="shared" si="4"/>
        <v>3125</v>
      </c>
      <c r="Y57" s="28">
        <f t="shared" si="5"/>
        <v>2379</v>
      </c>
      <c r="Z57" s="28">
        <f t="shared" si="6"/>
        <v>577</v>
      </c>
      <c r="AA57" s="15" t="s">
        <v>187</v>
      </c>
    </row>
    <row r="58" ht="12.75" customHeight="1">
      <c r="A58" s="28">
        <v>57.0</v>
      </c>
      <c r="B58" s="15" t="s">
        <v>87</v>
      </c>
      <c r="C58" s="15" t="s">
        <v>28</v>
      </c>
      <c r="D58" s="15" t="s">
        <v>29</v>
      </c>
      <c r="E58" s="15">
        <v>19.0</v>
      </c>
      <c r="F58" s="15" t="s">
        <v>188</v>
      </c>
      <c r="G58" s="15">
        <v>207.0</v>
      </c>
      <c r="H58" s="15">
        <v>4920.0</v>
      </c>
      <c r="I58" s="15">
        <v>351.0</v>
      </c>
      <c r="J58" s="15">
        <v>6.78</v>
      </c>
      <c r="K58" s="15">
        <v>298.0</v>
      </c>
      <c r="L58" s="15">
        <v>0.0</v>
      </c>
      <c r="M58" s="15">
        <v>0.0</v>
      </c>
      <c r="N58" s="15">
        <v>12.0</v>
      </c>
      <c r="O58" s="15">
        <v>0.849</v>
      </c>
      <c r="P58" s="15">
        <v>0.9342</v>
      </c>
      <c r="Q58" s="15">
        <v>24.83</v>
      </c>
      <c r="R58" s="15">
        <v>12.78</v>
      </c>
      <c r="S58" s="15">
        <v>13.12</v>
      </c>
      <c r="U58" s="28">
        <f t="shared" si="1"/>
        <v>4</v>
      </c>
      <c r="V58" s="28">
        <f t="shared" si="2"/>
        <v>4</v>
      </c>
      <c r="W58" s="15">
        <f t="shared" si="3"/>
        <v>1.32375</v>
      </c>
      <c r="X58" s="28">
        <f t="shared" si="4"/>
        <v>3125</v>
      </c>
      <c r="Y58" s="28">
        <f t="shared" si="5"/>
        <v>1638</v>
      </c>
      <c r="Z58" s="28">
        <f t="shared" si="6"/>
        <v>577</v>
      </c>
      <c r="AA58" s="15" t="s">
        <v>191</v>
      </c>
    </row>
    <row r="59" ht="12.75" customHeight="1">
      <c r="A59" s="28">
        <v>58.0</v>
      </c>
      <c r="B59" s="15" t="s">
        <v>193</v>
      </c>
      <c r="C59" s="15" t="s">
        <v>28</v>
      </c>
      <c r="D59" s="15" t="s">
        <v>29</v>
      </c>
      <c r="E59" s="15">
        <v>19.0</v>
      </c>
      <c r="F59" s="15" t="s">
        <v>196</v>
      </c>
      <c r="G59" s="15">
        <v>208.0</v>
      </c>
      <c r="H59" s="15">
        <v>5173.0</v>
      </c>
      <c r="I59" s="15">
        <v>368.0</v>
      </c>
      <c r="J59" s="15">
        <v>7.08</v>
      </c>
      <c r="K59" s="15">
        <v>303.0</v>
      </c>
      <c r="L59" s="15">
        <v>0.0</v>
      </c>
      <c r="M59" s="15">
        <v>0.0</v>
      </c>
      <c r="N59" s="15">
        <v>20.0</v>
      </c>
      <c r="O59" s="15">
        <v>0.8234</v>
      </c>
      <c r="P59" s="15">
        <v>0.8757</v>
      </c>
      <c r="Q59" s="15">
        <v>15.15</v>
      </c>
      <c r="R59" s="15">
        <v>12.96</v>
      </c>
      <c r="S59" s="15">
        <v>12.95</v>
      </c>
      <c r="U59" s="28">
        <f t="shared" si="1"/>
        <v>4</v>
      </c>
      <c r="V59" s="28">
        <f t="shared" si="2"/>
        <v>4</v>
      </c>
      <c r="W59" s="15">
        <f t="shared" si="3"/>
        <v>1.3325</v>
      </c>
      <c r="X59" s="28">
        <f t="shared" si="4"/>
        <v>3125</v>
      </c>
      <c r="Y59" s="28">
        <f t="shared" si="5"/>
        <v>1684</v>
      </c>
      <c r="Z59" s="28">
        <f t="shared" si="6"/>
        <v>577</v>
      </c>
      <c r="AA59" s="15" t="s">
        <v>200</v>
      </c>
    </row>
    <row r="60" ht="12.75" customHeight="1">
      <c r="A60" s="28">
        <v>59.0</v>
      </c>
      <c r="B60" s="15" t="s">
        <v>87</v>
      </c>
      <c r="C60" s="15" t="s">
        <v>28</v>
      </c>
      <c r="D60" s="15" t="s">
        <v>29</v>
      </c>
      <c r="E60" s="15">
        <v>19.0</v>
      </c>
      <c r="F60" s="15" t="s">
        <v>202</v>
      </c>
      <c r="G60" s="15">
        <v>210.0</v>
      </c>
      <c r="H60" s="15">
        <v>3753.0</v>
      </c>
      <c r="I60" s="15">
        <v>290.0</v>
      </c>
      <c r="J60" s="15">
        <v>5.52</v>
      </c>
      <c r="K60" s="15">
        <v>230.0</v>
      </c>
      <c r="L60" s="15">
        <v>0.0</v>
      </c>
      <c r="M60" s="15">
        <v>0.0</v>
      </c>
      <c r="N60" s="15">
        <v>18.0</v>
      </c>
      <c r="O60" s="15">
        <v>0.7931</v>
      </c>
      <c r="P60" s="15">
        <v>0.902</v>
      </c>
      <c r="Q60" s="15">
        <v>12.78</v>
      </c>
      <c r="R60" s="15">
        <v>11.56</v>
      </c>
      <c r="S60" s="15">
        <v>12.79</v>
      </c>
      <c r="U60" s="28">
        <f t="shared" si="1"/>
        <v>4</v>
      </c>
      <c r="V60" s="28">
        <f t="shared" si="2"/>
        <v>5</v>
      </c>
      <c r="W60" s="15">
        <f t="shared" si="3"/>
        <v>1.35</v>
      </c>
      <c r="X60" s="28">
        <f t="shared" si="4"/>
        <v>15625</v>
      </c>
      <c r="Y60" s="28">
        <f t="shared" si="5"/>
        <v>1209</v>
      </c>
      <c r="Z60" s="28">
        <f t="shared" si="6"/>
        <v>577</v>
      </c>
      <c r="AA60" s="15" t="s">
        <v>203</v>
      </c>
    </row>
    <row r="61" ht="12.75" customHeight="1">
      <c r="A61" s="28">
        <v>60.0</v>
      </c>
      <c r="B61" s="15" t="s">
        <v>87</v>
      </c>
      <c r="C61" s="15" t="s">
        <v>28</v>
      </c>
      <c r="D61" s="15" t="s">
        <v>29</v>
      </c>
      <c r="E61" s="15">
        <v>19.0</v>
      </c>
      <c r="F61" s="15" t="s">
        <v>204</v>
      </c>
      <c r="G61" s="15">
        <v>213.0</v>
      </c>
      <c r="H61" s="15">
        <v>4408.0</v>
      </c>
      <c r="I61" s="15">
        <v>341.0</v>
      </c>
      <c r="J61" s="15">
        <v>6.4</v>
      </c>
      <c r="K61" s="15">
        <v>262.0</v>
      </c>
      <c r="L61" s="15">
        <v>0.0</v>
      </c>
      <c r="M61" s="15">
        <v>0.0</v>
      </c>
      <c r="N61" s="15">
        <v>44.0</v>
      </c>
      <c r="O61" s="15">
        <v>0.7683</v>
      </c>
      <c r="P61" s="15">
        <v>0.8239000000000001</v>
      </c>
      <c r="Q61" s="15">
        <v>5.95</v>
      </c>
      <c r="R61" s="15">
        <v>11.93</v>
      </c>
      <c r="S61" s="15">
        <v>12.22</v>
      </c>
      <c r="U61" s="28">
        <f t="shared" si="1"/>
        <v>4</v>
      </c>
      <c r="V61" s="28">
        <f t="shared" si="2"/>
        <v>5</v>
      </c>
      <c r="W61" s="15">
        <f t="shared" si="3"/>
        <v>1.37625</v>
      </c>
      <c r="X61" s="28">
        <f t="shared" si="4"/>
        <v>15625</v>
      </c>
      <c r="Y61" s="28">
        <f t="shared" si="5"/>
        <v>1450</v>
      </c>
      <c r="Z61" s="28">
        <f t="shared" si="6"/>
        <v>577</v>
      </c>
      <c r="AA61" s="15" t="s">
        <v>205</v>
      </c>
    </row>
    <row r="62" ht="12.75" customHeight="1">
      <c r="A62" s="28">
        <v>61.0</v>
      </c>
      <c r="B62" s="15" t="s">
        <v>87</v>
      </c>
      <c r="C62" s="15" t="s">
        <v>28</v>
      </c>
      <c r="D62" s="15" t="s">
        <v>29</v>
      </c>
      <c r="E62" s="15">
        <v>19.0</v>
      </c>
      <c r="F62" s="15" t="s">
        <v>206</v>
      </c>
      <c r="G62" s="15">
        <v>215.0</v>
      </c>
      <c r="H62" s="15">
        <v>4447.0</v>
      </c>
      <c r="I62" s="15">
        <v>339.0</v>
      </c>
      <c r="J62" s="15">
        <v>6.31</v>
      </c>
      <c r="K62" s="15">
        <v>248.0</v>
      </c>
      <c r="L62" s="15">
        <v>0.0</v>
      </c>
      <c r="M62" s="15">
        <v>0.0</v>
      </c>
      <c r="N62" s="15">
        <v>66.0</v>
      </c>
      <c r="O62" s="15">
        <v>0.7316</v>
      </c>
      <c r="P62" s="15">
        <v>0.7584000000000001</v>
      </c>
      <c r="Q62" s="15">
        <v>3.76</v>
      </c>
      <c r="R62" s="15">
        <v>12.15</v>
      </c>
      <c r="S62" s="15">
        <v>12.15</v>
      </c>
      <c r="U62" s="28">
        <f t="shared" si="1"/>
        <v>4</v>
      </c>
      <c r="V62" s="28">
        <f t="shared" si="2"/>
        <v>5</v>
      </c>
      <c r="W62" s="15">
        <f t="shared" si="3"/>
        <v>1.39375</v>
      </c>
      <c r="X62" s="28">
        <f t="shared" si="4"/>
        <v>15625</v>
      </c>
      <c r="Y62" s="28">
        <f t="shared" si="5"/>
        <v>1371</v>
      </c>
      <c r="Z62" s="28">
        <f t="shared" si="6"/>
        <v>577</v>
      </c>
      <c r="AA62" s="15" t="s">
        <v>210</v>
      </c>
    </row>
    <row r="63" ht="12.75" customHeight="1">
      <c r="A63" s="28">
        <v>62.0</v>
      </c>
      <c r="B63" s="15" t="s">
        <v>87</v>
      </c>
      <c r="C63" s="15" t="s">
        <v>28</v>
      </c>
      <c r="D63" s="15" t="s">
        <v>29</v>
      </c>
      <c r="E63" s="15">
        <v>19.0</v>
      </c>
      <c r="F63" s="15" t="s">
        <v>211</v>
      </c>
      <c r="G63" s="15">
        <v>216.0</v>
      </c>
      <c r="H63" s="15">
        <v>4778.0</v>
      </c>
      <c r="I63" s="15">
        <v>341.0</v>
      </c>
      <c r="J63" s="15">
        <v>6.31</v>
      </c>
      <c r="K63" s="15">
        <v>281.0</v>
      </c>
      <c r="L63" s="15">
        <v>0.0</v>
      </c>
      <c r="M63" s="15">
        <v>0.0</v>
      </c>
      <c r="N63" s="15">
        <v>28.0</v>
      </c>
      <c r="O63" s="15">
        <v>0.8240000000000001</v>
      </c>
      <c r="P63" s="15">
        <v>0.8727</v>
      </c>
      <c r="Q63" s="15">
        <v>10.04</v>
      </c>
      <c r="R63" s="15">
        <v>13.07</v>
      </c>
      <c r="S63" s="15">
        <v>13.31</v>
      </c>
      <c r="U63" s="28">
        <f t="shared" si="1"/>
        <v>4</v>
      </c>
      <c r="V63" s="28">
        <f t="shared" si="2"/>
        <v>5</v>
      </c>
      <c r="W63" s="15">
        <f t="shared" si="3"/>
        <v>1.4025</v>
      </c>
      <c r="X63" s="28">
        <f t="shared" si="4"/>
        <v>15625</v>
      </c>
      <c r="Y63" s="28">
        <f t="shared" si="5"/>
        <v>1613</v>
      </c>
      <c r="Z63" s="28">
        <f t="shared" si="6"/>
        <v>577</v>
      </c>
      <c r="AA63" s="15" t="s">
        <v>212</v>
      </c>
    </row>
    <row r="64" ht="12.75" customHeight="1">
      <c r="A64" s="28">
        <v>63.0</v>
      </c>
      <c r="B64" s="15" t="s">
        <v>38</v>
      </c>
      <c r="C64" s="15" t="s">
        <v>28</v>
      </c>
      <c r="D64" s="15" t="s">
        <v>29</v>
      </c>
      <c r="E64" s="15">
        <v>19.0</v>
      </c>
      <c r="F64" s="15" t="s">
        <v>213</v>
      </c>
      <c r="G64" s="15">
        <v>220.0</v>
      </c>
      <c r="H64" s="15">
        <v>2869.0</v>
      </c>
      <c r="I64" s="15">
        <v>213.0</v>
      </c>
      <c r="J64" s="15">
        <v>3.87</v>
      </c>
      <c r="K64" s="15">
        <v>155.0</v>
      </c>
      <c r="L64" s="15">
        <v>0.0</v>
      </c>
      <c r="M64" s="15">
        <v>0.0</v>
      </c>
      <c r="N64" s="15">
        <v>49.0</v>
      </c>
      <c r="O64" s="15">
        <v>0.7277</v>
      </c>
      <c r="P64" s="15">
        <v>0.7311000000000001</v>
      </c>
      <c r="Q64" s="15">
        <v>3.16</v>
      </c>
      <c r="R64" s="15">
        <v>12.46</v>
      </c>
      <c r="S64" s="15">
        <v>12.41</v>
      </c>
      <c r="U64" s="28">
        <f t="shared" si="1"/>
        <v>4</v>
      </c>
      <c r="V64" s="28">
        <f t="shared" si="2"/>
        <v>6</v>
      </c>
      <c r="W64" s="15">
        <f t="shared" si="3"/>
        <v>1.4375</v>
      </c>
      <c r="X64" s="28">
        <f t="shared" si="4"/>
        <v>78125</v>
      </c>
      <c r="Y64" s="28">
        <f t="shared" si="5"/>
        <v>786</v>
      </c>
      <c r="Z64" s="28">
        <f t="shared" si="6"/>
        <v>577</v>
      </c>
      <c r="AA64" s="15" t="s">
        <v>214</v>
      </c>
    </row>
    <row r="65" ht="12.75" customHeight="1">
      <c r="A65" s="28">
        <v>64.0</v>
      </c>
      <c r="B65" s="15" t="s">
        <v>47</v>
      </c>
      <c r="C65" s="15" t="s">
        <v>28</v>
      </c>
      <c r="D65" s="15" t="s">
        <v>29</v>
      </c>
      <c r="E65" s="15">
        <v>19.0</v>
      </c>
      <c r="F65" s="15" t="s">
        <v>215</v>
      </c>
      <c r="G65" s="15">
        <v>220.0</v>
      </c>
      <c r="H65" s="15">
        <v>3935.0</v>
      </c>
      <c r="I65" s="15">
        <v>300.0</v>
      </c>
      <c r="J65" s="15">
        <v>5.45</v>
      </c>
      <c r="K65" s="15">
        <v>208.0</v>
      </c>
      <c r="L65" s="15">
        <v>0.0</v>
      </c>
      <c r="M65" s="15">
        <v>0.0</v>
      </c>
      <c r="N65" s="15">
        <v>48.0</v>
      </c>
      <c r="O65" s="15">
        <v>0.6933</v>
      </c>
      <c r="P65" s="15">
        <v>0.7909</v>
      </c>
      <c r="Q65" s="15">
        <v>4.33</v>
      </c>
      <c r="R65" s="15">
        <v>12.23</v>
      </c>
      <c r="S65" s="15">
        <v>13.0</v>
      </c>
      <c r="U65" s="28">
        <f t="shared" si="1"/>
        <v>4</v>
      </c>
      <c r="V65" s="28">
        <f t="shared" si="2"/>
        <v>6</v>
      </c>
      <c r="W65" s="15">
        <f t="shared" si="3"/>
        <v>1.4375</v>
      </c>
      <c r="X65" s="28">
        <f t="shared" si="4"/>
        <v>78125</v>
      </c>
      <c r="Y65" s="28">
        <f t="shared" si="5"/>
        <v>1135</v>
      </c>
      <c r="Z65" s="28">
        <f t="shared" si="6"/>
        <v>577</v>
      </c>
      <c r="AA65" s="15" t="s">
        <v>216</v>
      </c>
    </row>
    <row r="66" ht="12.75" customHeight="1">
      <c r="A66" s="28">
        <v>65.0</v>
      </c>
      <c r="B66" s="15" t="s">
        <v>44</v>
      </c>
      <c r="C66" s="15" t="s">
        <v>28</v>
      </c>
      <c r="D66" s="15" t="s">
        <v>29</v>
      </c>
      <c r="E66" s="15">
        <v>19.0</v>
      </c>
      <c r="F66" s="15" t="s">
        <v>217</v>
      </c>
      <c r="G66" s="15">
        <v>224.0</v>
      </c>
      <c r="H66" s="15">
        <v>2915.0</v>
      </c>
      <c r="I66" s="15">
        <v>228.0</v>
      </c>
      <c r="J66" s="15">
        <v>4.07</v>
      </c>
      <c r="K66" s="15">
        <v>162.0</v>
      </c>
      <c r="L66" s="15">
        <v>0.0</v>
      </c>
      <c r="M66" s="15">
        <v>0.0</v>
      </c>
      <c r="N66" s="15">
        <v>38.0</v>
      </c>
      <c r="O66" s="15">
        <v>0.7105</v>
      </c>
      <c r="P66" s="15">
        <v>0.7864</v>
      </c>
      <c r="Q66" s="15">
        <v>4.26</v>
      </c>
      <c r="R66" s="15">
        <v>12.26</v>
      </c>
      <c r="S66" s="15">
        <v>12.78</v>
      </c>
      <c r="U66" s="28">
        <f t="shared" si="1"/>
        <v>4</v>
      </c>
      <c r="V66" s="28">
        <f t="shared" si="2"/>
        <v>6</v>
      </c>
      <c r="W66" s="15">
        <f t="shared" si="3"/>
        <v>1.4725</v>
      </c>
      <c r="X66" s="28">
        <f t="shared" si="4"/>
        <v>78125</v>
      </c>
      <c r="Y66" s="28">
        <f t="shared" si="5"/>
        <v>851</v>
      </c>
      <c r="Z66" s="28">
        <f t="shared" si="6"/>
        <v>577</v>
      </c>
      <c r="AA66" s="15" t="s">
        <v>218</v>
      </c>
    </row>
    <row r="67" ht="12.75" customHeight="1">
      <c r="A67" s="28">
        <v>66.0</v>
      </c>
      <c r="B67" s="15" t="s">
        <v>66</v>
      </c>
      <c r="C67" s="15" t="s">
        <v>28</v>
      </c>
      <c r="D67" s="15" t="s">
        <v>29</v>
      </c>
      <c r="E67" s="15">
        <v>19.0</v>
      </c>
      <c r="F67" s="15" t="s">
        <v>219</v>
      </c>
      <c r="G67" s="15">
        <v>227.0</v>
      </c>
      <c r="H67" s="15">
        <v>2184.0</v>
      </c>
      <c r="I67" s="15">
        <v>189.0</v>
      </c>
      <c r="J67" s="15">
        <v>3.33</v>
      </c>
      <c r="K67" s="15">
        <v>96.0</v>
      </c>
      <c r="L67" s="15">
        <v>0.0</v>
      </c>
      <c r="M67" s="15">
        <v>0.0</v>
      </c>
      <c r="N67" s="15">
        <v>4.0</v>
      </c>
      <c r="O67" s="15">
        <v>0.5079</v>
      </c>
      <c r="P67" s="15">
        <v>0.96</v>
      </c>
      <c r="Q67" s="15">
        <v>24.0</v>
      </c>
      <c r="R67" s="15">
        <v>11.23</v>
      </c>
      <c r="S67" s="15">
        <v>14.76</v>
      </c>
      <c r="U67" s="28">
        <f t="shared" si="1"/>
        <v>4</v>
      </c>
      <c r="V67" s="28">
        <f t="shared" si="2"/>
        <v>6</v>
      </c>
      <c r="W67" s="15">
        <f t="shared" si="3"/>
        <v>1.49875</v>
      </c>
      <c r="X67" s="28">
        <f t="shared" si="4"/>
        <v>78125</v>
      </c>
      <c r="Y67" s="28">
        <f t="shared" si="5"/>
        <v>450</v>
      </c>
      <c r="Z67" s="28">
        <f t="shared" si="6"/>
        <v>577</v>
      </c>
      <c r="AA67" s="15" t="s">
        <v>220</v>
      </c>
    </row>
    <row r="68" ht="12.75" customHeight="1">
      <c r="A68" s="28">
        <v>67.0</v>
      </c>
      <c r="B68" s="15" t="s">
        <v>221</v>
      </c>
      <c r="C68" s="15" t="s">
        <v>28</v>
      </c>
      <c r="D68" s="15" t="s">
        <v>29</v>
      </c>
      <c r="E68" s="15">
        <v>19.0</v>
      </c>
      <c r="F68" s="15" t="s">
        <v>222</v>
      </c>
      <c r="G68" s="15">
        <v>230.0</v>
      </c>
      <c r="H68" s="15">
        <v>2208.0</v>
      </c>
      <c r="I68" s="15">
        <v>189.0</v>
      </c>
      <c r="J68" s="15">
        <v>3.29</v>
      </c>
      <c r="K68" s="15">
        <v>99.0</v>
      </c>
      <c r="L68" s="15">
        <v>0.0</v>
      </c>
      <c r="M68" s="15">
        <v>0.0</v>
      </c>
      <c r="N68" s="15">
        <v>72.0</v>
      </c>
      <c r="O68" s="15">
        <v>0.5238</v>
      </c>
      <c r="P68" s="15">
        <v>0.55</v>
      </c>
      <c r="Q68" s="15">
        <v>1.38</v>
      </c>
      <c r="R68" s="15">
        <v>11.57</v>
      </c>
      <c r="S68" s="15">
        <v>11.58</v>
      </c>
      <c r="U68" s="28">
        <f t="shared" si="1"/>
        <v>4</v>
      </c>
      <c r="V68" s="28">
        <f t="shared" si="2"/>
        <v>7</v>
      </c>
      <c r="W68" s="15">
        <f t="shared" si="3"/>
        <v>1.525</v>
      </c>
      <c r="X68" s="28">
        <f t="shared" si="4"/>
        <v>390625</v>
      </c>
      <c r="Y68" s="28">
        <f t="shared" si="5"/>
        <v>476</v>
      </c>
      <c r="Z68" s="28">
        <f t="shared" si="6"/>
        <v>577</v>
      </c>
      <c r="AA68" s="15" t="s">
        <v>223</v>
      </c>
    </row>
    <row r="69" ht="12.75" customHeight="1">
      <c r="A69" s="28">
        <v>68.0</v>
      </c>
      <c r="B69" s="15" t="s">
        <v>224</v>
      </c>
      <c r="C69" s="15" t="s">
        <v>28</v>
      </c>
      <c r="D69" s="15" t="s">
        <v>29</v>
      </c>
      <c r="E69" s="15">
        <v>19.0</v>
      </c>
      <c r="F69" s="15" t="s">
        <v>225</v>
      </c>
      <c r="G69" s="15">
        <v>230.0</v>
      </c>
      <c r="H69" s="15">
        <v>2144.0</v>
      </c>
      <c r="I69" s="15">
        <v>179.0</v>
      </c>
      <c r="J69" s="15">
        <v>3.11</v>
      </c>
      <c r="K69" s="15">
        <v>117.0</v>
      </c>
      <c r="L69" s="15">
        <v>0.0</v>
      </c>
      <c r="M69" s="15">
        <v>0.0</v>
      </c>
      <c r="N69" s="15">
        <v>27.0</v>
      </c>
      <c r="O69" s="15">
        <v>0.6536000000000001</v>
      </c>
      <c r="P69" s="15">
        <v>0.7697</v>
      </c>
      <c r="Q69" s="15">
        <v>4.33</v>
      </c>
      <c r="R69" s="15">
        <v>11.74</v>
      </c>
      <c r="S69" s="15">
        <v>12.81</v>
      </c>
      <c r="U69" s="28">
        <f t="shared" si="1"/>
        <v>4</v>
      </c>
      <c r="V69" s="28">
        <f t="shared" si="2"/>
        <v>7</v>
      </c>
      <c r="W69" s="15">
        <f t="shared" si="3"/>
        <v>1.525</v>
      </c>
      <c r="X69" s="28">
        <f t="shared" si="4"/>
        <v>390625</v>
      </c>
      <c r="Y69" s="28">
        <f t="shared" si="5"/>
        <v>586</v>
      </c>
      <c r="Z69" s="28">
        <f t="shared" si="6"/>
        <v>577</v>
      </c>
      <c r="AA69" s="15" t="s">
        <v>226</v>
      </c>
    </row>
    <row r="70" ht="12.75" customHeight="1">
      <c r="A70" s="28">
        <v>69.0</v>
      </c>
      <c r="B70" s="15" t="s">
        <v>94</v>
      </c>
      <c r="C70" s="15" t="s">
        <v>28</v>
      </c>
      <c r="D70" s="15" t="s">
        <v>29</v>
      </c>
      <c r="E70" s="15">
        <v>19.0</v>
      </c>
      <c r="F70" s="15" t="s">
        <v>227</v>
      </c>
      <c r="G70" s="15">
        <v>230.0</v>
      </c>
      <c r="H70" s="15">
        <v>2918.0</v>
      </c>
      <c r="I70" s="15">
        <v>290.0</v>
      </c>
      <c r="J70" s="15">
        <v>5.04</v>
      </c>
      <c r="K70" s="15">
        <v>136.0</v>
      </c>
      <c r="L70" s="15">
        <v>0.0</v>
      </c>
      <c r="M70" s="15">
        <v>0.0</v>
      </c>
      <c r="N70" s="15">
        <v>117.0</v>
      </c>
      <c r="O70" s="15">
        <v>0.46900000000000003</v>
      </c>
      <c r="P70" s="15">
        <v>0.5037</v>
      </c>
      <c r="Q70" s="15">
        <v>1.16</v>
      </c>
      <c r="R70" s="15">
        <v>9.85</v>
      </c>
      <c r="S70" s="15">
        <v>10.12</v>
      </c>
      <c r="U70" s="28">
        <f t="shared" si="1"/>
        <v>4</v>
      </c>
      <c r="V70" s="28">
        <f t="shared" si="2"/>
        <v>7</v>
      </c>
      <c r="W70" s="15">
        <f t="shared" si="3"/>
        <v>1.525</v>
      </c>
      <c r="X70" s="28">
        <f t="shared" si="4"/>
        <v>390625</v>
      </c>
      <c r="Y70" s="28">
        <f t="shared" si="5"/>
        <v>708</v>
      </c>
      <c r="Z70" s="28">
        <f t="shared" si="6"/>
        <v>577</v>
      </c>
      <c r="AA70" s="15" t="s">
        <v>229</v>
      </c>
    </row>
    <row r="71" ht="12.75" customHeight="1">
      <c r="A71" s="28">
        <v>70.0</v>
      </c>
      <c r="B71" s="15" t="s">
        <v>66</v>
      </c>
      <c r="C71" s="15" t="s">
        <v>28</v>
      </c>
      <c r="D71" s="15" t="s">
        <v>29</v>
      </c>
      <c r="E71" s="15">
        <v>19.0</v>
      </c>
      <c r="F71" s="15" t="s">
        <v>230</v>
      </c>
      <c r="G71" s="15">
        <v>235.0</v>
      </c>
      <c r="H71" s="15">
        <v>1907.0</v>
      </c>
      <c r="I71" s="15">
        <v>177.0</v>
      </c>
      <c r="J71" s="15">
        <v>3.02</v>
      </c>
      <c r="K71" s="15">
        <v>93.0</v>
      </c>
      <c r="L71" s="15">
        <v>0.0</v>
      </c>
      <c r="M71" s="15">
        <v>0.0</v>
      </c>
      <c r="N71" s="15">
        <v>57.0</v>
      </c>
      <c r="O71" s="15">
        <v>0.5254</v>
      </c>
      <c r="P71" s="15">
        <v>0.5813</v>
      </c>
      <c r="Q71" s="15">
        <v>1.63</v>
      </c>
      <c r="R71" s="15">
        <v>11.23</v>
      </c>
      <c r="S71" s="15">
        <v>11.36</v>
      </c>
      <c r="U71" s="28">
        <f t="shared" si="1"/>
        <v>4</v>
      </c>
      <c r="V71" s="28">
        <f t="shared" si="2"/>
        <v>7</v>
      </c>
      <c r="W71" s="15">
        <f t="shared" si="3"/>
        <v>1.56875</v>
      </c>
      <c r="X71" s="28">
        <f t="shared" si="4"/>
        <v>390625</v>
      </c>
      <c r="Y71" s="28">
        <f t="shared" si="5"/>
        <v>453</v>
      </c>
      <c r="Z71" s="28">
        <f t="shared" si="6"/>
        <v>577</v>
      </c>
      <c r="AA71" s="15" t="s">
        <v>231</v>
      </c>
    </row>
    <row r="72" ht="12.75" customHeight="1">
      <c r="A72" s="28">
        <v>71.0</v>
      </c>
      <c r="B72" s="15" t="s">
        <v>47</v>
      </c>
      <c r="C72" s="15" t="s">
        <v>28</v>
      </c>
      <c r="D72" s="15" t="s">
        <v>29</v>
      </c>
      <c r="E72" s="15">
        <v>20.0</v>
      </c>
      <c r="F72" s="15" t="s">
        <v>232</v>
      </c>
      <c r="G72" s="15">
        <v>200.0</v>
      </c>
      <c r="H72" s="15">
        <v>9573.0</v>
      </c>
      <c r="I72" s="15">
        <v>634.0</v>
      </c>
      <c r="J72" s="15">
        <v>12.68</v>
      </c>
      <c r="K72" s="15">
        <v>561.0</v>
      </c>
      <c r="L72" s="15">
        <v>0.0</v>
      </c>
      <c r="M72" s="15">
        <v>0.0</v>
      </c>
      <c r="N72" s="15">
        <v>37.0</v>
      </c>
      <c r="O72" s="15">
        <v>0.8849</v>
      </c>
      <c r="P72" s="15">
        <v>0.899</v>
      </c>
      <c r="Q72" s="15">
        <v>15.16</v>
      </c>
      <c r="R72" s="15">
        <v>12.74</v>
      </c>
      <c r="S72" s="15">
        <v>12.76</v>
      </c>
      <c r="U72" s="28">
        <f t="shared" si="1"/>
        <v>5</v>
      </c>
      <c r="V72" s="28">
        <f t="shared" si="2"/>
        <v>4</v>
      </c>
      <c r="W72" s="15">
        <f t="shared" si="3"/>
        <v>1.2625</v>
      </c>
      <c r="X72" s="28">
        <f t="shared" si="4"/>
        <v>7776</v>
      </c>
      <c r="Y72" s="28">
        <f t="shared" si="5"/>
        <v>3446</v>
      </c>
      <c r="Z72" s="28">
        <f t="shared" si="6"/>
        <v>754</v>
      </c>
      <c r="AA72" s="15" t="s">
        <v>233</v>
      </c>
    </row>
    <row r="73" ht="12.75" customHeight="1">
      <c r="A73" s="28">
        <v>72.0</v>
      </c>
      <c r="B73" s="15" t="s">
        <v>94</v>
      </c>
      <c r="C73" s="15" t="s">
        <v>28</v>
      </c>
      <c r="D73" s="15" t="s">
        <v>29</v>
      </c>
      <c r="E73" s="15">
        <v>20.0</v>
      </c>
      <c r="F73" s="15" t="s">
        <v>234</v>
      </c>
      <c r="G73" s="15">
        <v>200.0</v>
      </c>
      <c r="H73" s="15">
        <v>10818.0</v>
      </c>
      <c r="I73" s="15">
        <v>749.0</v>
      </c>
      <c r="J73" s="15">
        <v>14.98</v>
      </c>
      <c r="K73" s="15">
        <v>658.0</v>
      </c>
      <c r="L73" s="15">
        <v>0.0</v>
      </c>
      <c r="M73" s="15">
        <v>0.0</v>
      </c>
      <c r="N73" s="15">
        <v>51.0</v>
      </c>
      <c r="O73" s="15">
        <v>0.8785000000000001</v>
      </c>
      <c r="P73" s="15">
        <v>0.9139</v>
      </c>
      <c r="Q73" s="15">
        <v>12.9</v>
      </c>
      <c r="R73" s="15">
        <v>12.52</v>
      </c>
      <c r="S73" s="15">
        <v>12.52</v>
      </c>
      <c r="U73" s="28">
        <f t="shared" si="1"/>
        <v>5</v>
      </c>
      <c r="V73" s="28">
        <f t="shared" si="2"/>
        <v>4</v>
      </c>
      <c r="W73" s="15">
        <f t="shared" si="3"/>
        <v>1.2625</v>
      </c>
      <c r="X73" s="28">
        <f t="shared" si="4"/>
        <v>7776</v>
      </c>
      <c r="Y73" s="28">
        <f t="shared" si="5"/>
        <v>4207</v>
      </c>
      <c r="Z73" s="28">
        <f t="shared" si="6"/>
        <v>754</v>
      </c>
      <c r="AA73" s="15" t="s">
        <v>235</v>
      </c>
    </row>
    <row r="74" ht="12.75" customHeight="1">
      <c r="A74" s="28">
        <v>73.0</v>
      </c>
      <c r="B74" s="15" t="s">
        <v>47</v>
      </c>
      <c r="C74" s="15" t="s">
        <v>28</v>
      </c>
      <c r="D74" s="15" t="s">
        <v>29</v>
      </c>
      <c r="E74" s="15">
        <v>20.0</v>
      </c>
      <c r="F74" s="15" t="s">
        <v>236</v>
      </c>
      <c r="G74" s="15">
        <v>208.0</v>
      </c>
      <c r="H74" s="15">
        <v>6820.0</v>
      </c>
      <c r="I74" s="15">
        <v>478.0</v>
      </c>
      <c r="J74" s="15">
        <v>9.19</v>
      </c>
      <c r="K74" s="15">
        <v>406.0</v>
      </c>
      <c r="L74" s="15">
        <v>0.0</v>
      </c>
      <c r="M74" s="15">
        <v>0.0</v>
      </c>
      <c r="N74" s="15">
        <v>26.0</v>
      </c>
      <c r="O74" s="15">
        <v>0.8494</v>
      </c>
      <c r="P74" s="15">
        <v>0.9291</v>
      </c>
      <c r="Q74" s="15">
        <v>15.62</v>
      </c>
      <c r="R74" s="15">
        <v>12.66</v>
      </c>
      <c r="S74" s="15">
        <v>13.09</v>
      </c>
      <c r="U74" s="28">
        <f t="shared" si="1"/>
        <v>5</v>
      </c>
      <c r="V74" s="28">
        <f t="shared" si="2"/>
        <v>4</v>
      </c>
      <c r="W74" s="15">
        <f t="shared" si="3"/>
        <v>1.3325</v>
      </c>
      <c r="X74" s="28">
        <f t="shared" si="4"/>
        <v>7776</v>
      </c>
      <c r="Y74" s="28">
        <f t="shared" si="5"/>
        <v>2428</v>
      </c>
      <c r="Z74" s="28">
        <f t="shared" si="6"/>
        <v>754</v>
      </c>
      <c r="AA74" s="15" t="s">
        <v>237</v>
      </c>
    </row>
    <row r="75" ht="12.75" customHeight="1">
      <c r="A75" s="28">
        <v>74.0</v>
      </c>
      <c r="B75" s="15" t="s">
        <v>47</v>
      </c>
      <c r="C75" s="15" t="s">
        <v>28</v>
      </c>
      <c r="D75" s="15" t="s">
        <v>29</v>
      </c>
      <c r="E75" s="15">
        <v>20.0</v>
      </c>
      <c r="F75" s="15" t="s">
        <v>238</v>
      </c>
      <c r="G75" s="15">
        <v>210.0</v>
      </c>
      <c r="H75" s="15">
        <v>6651.0</v>
      </c>
      <c r="I75" s="15">
        <v>439.0</v>
      </c>
      <c r="J75" s="15">
        <v>8.36</v>
      </c>
      <c r="K75" s="15">
        <v>395.0</v>
      </c>
      <c r="L75" s="15">
        <v>0.0</v>
      </c>
      <c r="M75" s="15">
        <v>0.0</v>
      </c>
      <c r="N75" s="15">
        <v>25.0</v>
      </c>
      <c r="O75" s="15">
        <v>0.8998</v>
      </c>
      <c r="P75" s="15">
        <v>0.908</v>
      </c>
      <c r="Q75" s="15">
        <v>15.8</v>
      </c>
      <c r="R75" s="15">
        <v>13.32</v>
      </c>
      <c r="S75" s="15">
        <v>13.33</v>
      </c>
      <c r="U75" s="28">
        <f t="shared" si="1"/>
        <v>5</v>
      </c>
      <c r="V75" s="28">
        <f t="shared" si="2"/>
        <v>5</v>
      </c>
      <c r="W75" s="15">
        <f t="shared" si="3"/>
        <v>1.35</v>
      </c>
      <c r="X75" s="28">
        <f t="shared" si="4"/>
        <v>46656</v>
      </c>
      <c r="Y75" s="28">
        <f t="shared" si="5"/>
        <v>2377</v>
      </c>
      <c r="Z75" s="28">
        <f t="shared" si="6"/>
        <v>754</v>
      </c>
      <c r="AA75" s="15" t="s">
        <v>239</v>
      </c>
    </row>
    <row r="76" ht="12.75" customHeight="1">
      <c r="A76" s="28">
        <v>75.0</v>
      </c>
      <c r="B76" s="15" t="s">
        <v>161</v>
      </c>
      <c r="C76" s="15" t="s">
        <v>28</v>
      </c>
      <c r="D76" s="15" t="s">
        <v>29</v>
      </c>
      <c r="E76" s="15">
        <v>20.0</v>
      </c>
      <c r="F76" s="15" t="s">
        <v>240</v>
      </c>
      <c r="G76" s="15">
        <v>214.0</v>
      </c>
      <c r="H76" s="15">
        <v>4679.0</v>
      </c>
      <c r="I76" s="15">
        <v>321.0</v>
      </c>
      <c r="J76" s="15">
        <v>6.0</v>
      </c>
      <c r="K76" s="15">
        <v>272.0</v>
      </c>
      <c r="L76" s="15">
        <v>0.0</v>
      </c>
      <c r="M76" s="15">
        <v>0.0</v>
      </c>
      <c r="N76" s="15">
        <v>16.0</v>
      </c>
      <c r="O76" s="15">
        <v>0.8474</v>
      </c>
      <c r="P76" s="15">
        <v>0.9444</v>
      </c>
      <c r="Q76" s="15">
        <v>17.0</v>
      </c>
      <c r="R76" s="15">
        <v>13.08</v>
      </c>
      <c r="S76" s="15">
        <v>13.84</v>
      </c>
      <c r="U76" s="28">
        <f t="shared" si="1"/>
        <v>5</v>
      </c>
      <c r="V76" s="28">
        <f t="shared" si="2"/>
        <v>5</v>
      </c>
      <c r="W76" s="15">
        <f t="shared" si="3"/>
        <v>1.385</v>
      </c>
      <c r="X76" s="28">
        <f t="shared" si="4"/>
        <v>46656</v>
      </c>
      <c r="Y76" s="28">
        <f t="shared" si="5"/>
        <v>1529</v>
      </c>
      <c r="Z76" s="28">
        <f t="shared" si="6"/>
        <v>754</v>
      </c>
      <c r="AA76" s="15" t="s">
        <v>241</v>
      </c>
    </row>
    <row r="77" ht="12.75" customHeight="1">
      <c r="A77" s="28">
        <v>76.0</v>
      </c>
      <c r="B77" s="15" t="s">
        <v>47</v>
      </c>
      <c r="C77" s="15" t="s">
        <v>28</v>
      </c>
      <c r="D77" s="15" t="s">
        <v>29</v>
      </c>
      <c r="E77" s="15">
        <v>20.0</v>
      </c>
      <c r="F77" s="15" t="s">
        <v>242</v>
      </c>
      <c r="G77" s="15">
        <v>215.0</v>
      </c>
      <c r="H77" s="15">
        <v>5245.0</v>
      </c>
      <c r="I77" s="15">
        <v>354.0</v>
      </c>
      <c r="J77" s="15">
        <v>6.59</v>
      </c>
      <c r="K77" s="15">
        <v>314.0</v>
      </c>
      <c r="L77" s="15">
        <v>0.0</v>
      </c>
      <c r="M77" s="15">
        <v>0.0</v>
      </c>
      <c r="N77" s="15">
        <v>9.0</v>
      </c>
      <c r="O77" s="15">
        <v>0.887</v>
      </c>
      <c r="P77" s="15">
        <v>0.929</v>
      </c>
      <c r="Q77" s="15">
        <v>34.89</v>
      </c>
      <c r="R77" s="15">
        <v>13.9</v>
      </c>
      <c r="S77" s="15">
        <v>13.9</v>
      </c>
      <c r="U77" s="28">
        <f t="shared" si="1"/>
        <v>5</v>
      </c>
      <c r="V77" s="28">
        <f t="shared" si="2"/>
        <v>5</v>
      </c>
      <c r="W77" s="15">
        <f t="shared" si="3"/>
        <v>1.39375</v>
      </c>
      <c r="X77" s="28">
        <f t="shared" si="4"/>
        <v>46656</v>
      </c>
      <c r="Y77" s="28">
        <f t="shared" si="5"/>
        <v>1842</v>
      </c>
      <c r="Z77" s="28">
        <f t="shared" si="6"/>
        <v>754</v>
      </c>
      <c r="AA77" s="15" t="s">
        <v>243</v>
      </c>
    </row>
    <row r="78" ht="12.75" customHeight="1">
      <c r="A78" s="28">
        <v>77.0</v>
      </c>
      <c r="B78" s="15" t="s">
        <v>161</v>
      </c>
      <c r="C78" s="15" t="s">
        <v>28</v>
      </c>
      <c r="D78" s="15" t="s">
        <v>29</v>
      </c>
      <c r="E78" s="15">
        <v>20.0</v>
      </c>
      <c r="F78" s="15" t="s">
        <v>244</v>
      </c>
      <c r="G78" s="15">
        <v>220.0</v>
      </c>
      <c r="H78" s="15">
        <v>3928.0</v>
      </c>
      <c r="I78" s="15">
        <v>274.0</v>
      </c>
      <c r="J78" s="15">
        <v>4.98</v>
      </c>
      <c r="K78" s="15">
        <v>221.0</v>
      </c>
      <c r="L78" s="15">
        <v>0.0</v>
      </c>
      <c r="M78" s="15">
        <v>0.0</v>
      </c>
      <c r="N78" s="15">
        <v>34.0</v>
      </c>
      <c r="O78" s="15">
        <v>0.8066</v>
      </c>
      <c r="P78" s="15">
        <v>0.8633000000000001</v>
      </c>
      <c r="Q78" s="15">
        <v>6.5</v>
      </c>
      <c r="R78" s="15">
        <v>13.24</v>
      </c>
      <c r="S78" s="15">
        <v>13.61</v>
      </c>
      <c r="U78" s="28">
        <f t="shared" si="1"/>
        <v>5</v>
      </c>
      <c r="V78" s="28">
        <f t="shared" si="2"/>
        <v>6</v>
      </c>
      <c r="W78" s="15">
        <f t="shared" si="3"/>
        <v>1.4375</v>
      </c>
      <c r="X78" s="28">
        <f t="shared" si="4"/>
        <v>279936</v>
      </c>
      <c r="Y78" s="28">
        <f t="shared" si="5"/>
        <v>1224</v>
      </c>
      <c r="Z78" s="28">
        <f t="shared" si="6"/>
        <v>754</v>
      </c>
      <c r="AA78" s="15" t="s">
        <v>245</v>
      </c>
    </row>
    <row r="79" ht="12.75" customHeight="1">
      <c r="A79" s="28">
        <v>78.0</v>
      </c>
      <c r="B79" s="15" t="s">
        <v>47</v>
      </c>
      <c r="C79" s="15" t="s">
        <v>28</v>
      </c>
      <c r="D79" s="15" t="s">
        <v>29</v>
      </c>
      <c r="E79" s="15">
        <v>20.0</v>
      </c>
      <c r="F79" s="15" t="s">
        <v>246</v>
      </c>
      <c r="G79" s="15">
        <v>222.0</v>
      </c>
      <c r="H79" s="15">
        <v>4414.0</v>
      </c>
      <c r="I79" s="15">
        <v>362.0</v>
      </c>
      <c r="J79" s="15">
        <v>6.52</v>
      </c>
      <c r="K79" s="15">
        <v>250.0</v>
      </c>
      <c r="L79" s="15">
        <v>0.0</v>
      </c>
      <c r="M79" s="15">
        <v>0.0</v>
      </c>
      <c r="N79" s="15">
        <v>59.0</v>
      </c>
      <c r="O79" s="15">
        <v>0.6906</v>
      </c>
      <c r="P79" s="15">
        <v>0.7837000000000001</v>
      </c>
      <c r="Q79" s="15">
        <v>4.24</v>
      </c>
      <c r="R79" s="15">
        <v>11.87</v>
      </c>
      <c r="S79" s="15">
        <v>12.51</v>
      </c>
      <c r="U79" s="28">
        <f t="shared" si="1"/>
        <v>5</v>
      </c>
      <c r="V79" s="28">
        <f t="shared" si="2"/>
        <v>6</v>
      </c>
      <c r="W79" s="15">
        <f t="shared" si="3"/>
        <v>1.455</v>
      </c>
      <c r="X79" s="28">
        <f t="shared" si="4"/>
        <v>279936</v>
      </c>
      <c r="Y79" s="28">
        <f t="shared" si="5"/>
        <v>1446</v>
      </c>
      <c r="Z79" s="28">
        <f t="shared" si="6"/>
        <v>754</v>
      </c>
      <c r="AA79" s="15" t="s">
        <v>248</v>
      </c>
    </row>
    <row r="80" ht="12.75" customHeight="1">
      <c r="A80" s="28">
        <v>79.0</v>
      </c>
      <c r="B80" s="15" t="s">
        <v>47</v>
      </c>
      <c r="C80" s="15" t="s">
        <v>28</v>
      </c>
      <c r="D80" s="15" t="s">
        <v>29</v>
      </c>
      <c r="E80" s="15">
        <v>20.0</v>
      </c>
      <c r="F80" s="15" t="s">
        <v>249</v>
      </c>
      <c r="G80" s="15">
        <v>228.0</v>
      </c>
      <c r="H80" s="15">
        <v>3900.0</v>
      </c>
      <c r="I80" s="15">
        <v>309.0</v>
      </c>
      <c r="J80" s="15">
        <v>5.42</v>
      </c>
      <c r="K80" s="15">
        <v>192.0</v>
      </c>
      <c r="L80" s="15">
        <v>0.0</v>
      </c>
      <c r="M80" s="15">
        <v>0.0</v>
      </c>
      <c r="N80" s="15">
        <v>90.0</v>
      </c>
      <c r="O80" s="15">
        <v>0.6214000000000001</v>
      </c>
      <c r="P80" s="15">
        <v>0.6621</v>
      </c>
      <c r="Q80" s="15">
        <v>2.13</v>
      </c>
      <c r="R80" s="15">
        <v>12.78</v>
      </c>
      <c r="S80" s="15">
        <v>12.77</v>
      </c>
      <c r="U80" s="28">
        <f t="shared" si="1"/>
        <v>5</v>
      </c>
      <c r="V80" s="28">
        <f t="shared" si="2"/>
        <v>6</v>
      </c>
      <c r="W80" s="15">
        <f t="shared" si="3"/>
        <v>1.5075</v>
      </c>
      <c r="X80" s="28">
        <f t="shared" si="4"/>
        <v>279936</v>
      </c>
      <c r="Y80" s="28">
        <f t="shared" si="5"/>
        <v>1077</v>
      </c>
      <c r="Z80" s="28">
        <f t="shared" si="6"/>
        <v>754</v>
      </c>
      <c r="AA80" s="15" t="s">
        <v>250</v>
      </c>
    </row>
    <row r="81" ht="12.75" customHeight="1">
      <c r="A81" s="28">
        <v>80.0</v>
      </c>
      <c r="B81" s="15" t="s">
        <v>154</v>
      </c>
      <c r="C81" s="15" t="s">
        <v>28</v>
      </c>
      <c r="D81" s="15" t="s">
        <v>29</v>
      </c>
      <c r="E81" s="15">
        <v>20.0</v>
      </c>
      <c r="F81" s="15" t="s">
        <v>251</v>
      </c>
      <c r="G81" s="15">
        <v>230.0</v>
      </c>
      <c r="H81" s="15">
        <v>2421.0</v>
      </c>
      <c r="I81" s="15">
        <v>200.0</v>
      </c>
      <c r="J81" s="15">
        <v>3.48</v>
      </c>
      <c r="K81" s="15">
        <v>139.0</v>
      </c>
      <c r="L81" s="15">
        <v>0.0</v>
      </c>
      <c r="M81" s="15">
        <v>0.0</v>
      </c>
      <c r="N81" s="15">
        <v>41.0</v>
      </c>
      <c r="O81" s="15">
        <v>0.6950000000000001</v>
      </c>
      <c r="P81" s="15">
        <v>0.7722</v>
      </c>
      <c r="Q81" s="15">
        <v>3.39</v>
      </c>
      <c r="R81" s="15">
        <v>12.02</v>
      </c>
      <c r="S81" s="15">
        <v>12.54</v>
      </c>
      <c r="U81" s="28">
        <f t="shared" si="1"/>
        <v>5</v>
      </c>
      <c r="V81" s="28">
        <f t="shared" si="2"/>
        <v>7</v>
      </c>
      <c r="W81" s="15">
        <f t="shared" si="3"/>
        <v>1.525</v>
      </c>
      <c r="X81" s="28">
        <f t="shared" si="4"/>
        <v>1679616</v>
      </c>
      <c r="Y81" s="28">
        <f t="shared" si="5"/>
        <v>727</v>
      </c>
      <c r="Z81" s="28">
        <f t="shared" si="6"/>
        <v>754</v>
      </c>
      <c r="AA81" s="15" t="s">
        <v>252</v>
      </c>
    </row>
    <row r="82" ht="12.75" customHeight="1">
      <c r="A82" s="28">
        <v>81.0</v>
      </c>
      <c r="B82" s="15" t="s">
        <v>38</v>
      </c>
      <c r="C82" s="15" t="s">
        <v>28</v>
      </c>
      <c r="D82" s="15" t="s">
        <v>29</v>
      </c>
      <c r="E82" s="15">
        <v>20.0</v>
      </c>
      <c r="F82" s="15" t="s">
        <v>253</v>
      </c>
      <c r="G82" s="15">
        <v>230.0</v>
      </c>
      <c r="H82" s="15">
        <v>3205.0</v>
      </c>
      <c r="I82" s="15">
        <v>255.0</v>
      </c>
      <c r="J82" s="15">
        <v>4.43</v>
      </c>
      <c r="K82" s="15">
        <v>163.0</v>
      </c>
      <c r="L82" s="15">
        <v>0.0</v>
      </c>
      <c r="M82" s="15">
        <v>0.0</v>
      </c>
      <c r="N82" s="15">
        <v>76.0</v>
      </c>
      <c r="O82" s="15">
        <v>0.6392</v>
      </c>
      <c r="P82" s="15">
        <v>0.6546000000000001</v>
      </c>
      <c r="Q82" s="15">
        <v>2.14</v>
      </c>
      <c r="R82" s="15">
        <v>12.29</v>
      </c>
      <c r="S82" s="15">
        <v>12.3</v>
      </c>
      <c r="U82" s="28">
        <f t="shared" si="1"/>
        <v>5</v>
      </c>
      <c r="V82" s="28">
        <f t="shared" si="2"/>
        <v>7</v>
      </c>
      <c r="W82" s="15">
        <f t="shared" si="3"/>
        <v>1.525</v>
      </c>
      <c r="X82" s="28">
        <f t="shared" si="4"/>
        <v>1679616</v>
      </c>
      <c r="Y82" s="28">
        <f t="shared" si="5"/>
        <v>888</v>
      </c>
      <c r="Z82" s="28">
        <f t="shared" si="6"/>
        <v>754</v>
      </c>
      <c r="AA82" s="15" t="s">
        <v>254</v>
      </c>
    </row>
    <row r="83" ht="12.75" customHeight="1">
      <c r="A83" s="28">
        <v>82.0</v>
      </c>
      <c r="B83" s="15" t="s">
        <v>38</v>
      </c>
      <c r="C83" s="15" t="s">
        <v>28</v>
      </c>
      <c r="D83" s="15" t="s">
        <v>29</v>
      </c>
      <c r="E83" s="15">
        <v>20.0</v>
      </c>
      <c r="F83" s="15" t="s">
        <v>255</v>
      </c>
      <c r="G83" s="15">
        <v>230.0</v>
      </c>
      <c r="H83" s="15">
        <v>3062.0</v>
      </c>
      <c r="I83" s="15">
        <v>226.0</v>
      </c>
      <c r="J83" s="15">
        <v>3.93</v>
      </c>
      <c r="K83" s="15">
        <v>174.0</v>
      </c>
      <c r="L83" s="15">
        <v>0.0</v>
      </c>
      <c r="M83" s="15">
        <v>0.0</v>
      </c>
      <c r="N83" s="15">
        <v>18.0</v>
      </c>
      <c r="O83" s="15">
        <v>0.7699</v>
      </c>
      <c r="P83" s="15">
        <v>0.8657</v>
      </c>
      <c r="Q83" s="15">
        <v>9.67</v>
      </c>
      <c r="R83" s="15">
        <v>13.71</v>
      </c>
      <c r="S83" s="15">
        <v>14.23</v>
      </c>
      <c r="U83" s="28">
        <f t="shared" si="1"/>
        <v>5</v>
      </c>
      <c r="V83" s="28">
        <f t="shared" si="2"/>
        <v>7</v>
      </c>
      <c r="W83" s="15">
        <f t="shared" si="3"/>
        <v>1.525</v>
      </c>
      <c r="X83" s="28">
        <f t="shared" si="4"/>
        <v>1679616</v>
      </c>
      <c r="Y83" s="28">
        <f t="shared" si="5"/>
        <v>963</v>
      </c>
      <c r="Z83" s="28">
        <f t="shared" si="6"/>
        <v>754</v>
      </c>
      <c r="AA83" s="15" t="s">
        <v>256</v>
      </c>
    </row>
    <row r="84" ht="12.75" customHeight="1">
      <c r="A84" s="28">
        <v>83.0</v>
      </c>
      <c r="B84" s="15" t="s">
        <v>257</v>
      </c>
      <c r="C84" s="15" t="s">
        <v>28</v>
      </c>
      <c r="D84" s="15" t="s">
        <v>29</v>
      </c>
      <c r="E84" s="15">
        <v>20.0</v>
      </c>
      <c r="F84" s="15" t="s">
        <v>258</v>
      </c>
      <c r="G84" s="78">
        <v>240.0</v>
      </c>
      <c r="H84" s="15">
        <v>1809.0</v>
      </c>
      <c r="I84" s="78">
        <v>214.0</v>
      </c>
      <c r="J84" s="15">
        <v>3.57</v>
      </c>
      <c r="K84" s="78">
        <v>84.0</v>
      </c>
      <c r="L84" s="15">
        <v>0.0</v>
      </c>
      <c r="M84" s="78">
        <v>0.0</v>
      </c>
      <c r="N84" s="78">
        <v>22.0</v>
      </c>
      <c r="O84" s="78">
        <v>0.3925</v>
      </c>
      <c r="P84" s="78">
        <v>0.6363</v>
      </c>
      <c r="Q84" s="15">
        <v>2.42</v>
      </c>
      <c r="R84" s="15">
        <v>9.42</v>
      </c>
      <c r="S84" s="15">
        <v>10.59</v>
      </c>
      <c r="U84" s="28">
        <f t="shared" si="1"/>
        <v>5</v>
      </c>
      <c r="V84" s="28">
        <f t="shared" si="2"/>
        <v>8</v>
      </c>
      <c r="W84" s="15">
        <f t="shared" si="3"/>
        <v>1.6125</v>
      </c>
      <c r="X84" s="28">
        <f t="shared" si="4"/>
        <v>10077696</v>
      </c>
      <c r="Y84" s="28">
        <f t="shared" si="5"/>
        <v>410</v>
      </c>
      <c r="Z84" s="28">
        <f t="shared" si="6"/>
        <v>754</v>
      </c>
      <c r="AA84" s="15" t="s">
        <v>260</v>
      </c>
    </row>
    <row r="85" ht="12.75" customHeight="1">
      <c r="A85" s="28">
        <v>84.0</v>
      </c>
      <c r="B85" s="15" t="s">
        <v>261</v>
      </c>
      <c r="C85" s="15" t="s">
        <v>28</v>
      </c>
      <c r="D85" s="15" t="s">
        <v>29</v>
      </c>
      <c r="E85" s="15">
        <v>20.0</v>
      </c>
      <c r="F85" s="15" t="s">
        <v>262</v>
      </c>
      <c r="G85" s="78">
        <v>240.0</v>
      </c>
      <c r="H85" s="15">
        <v>2866.0</v>
      </c>
      <c r="I85" s="78">
        <v>228.0</v>
      </c>
      <c r="J85" s="15">
        <v>3.8</v>
      </c>
      <c r="K85" s="78">
        <v>120.0</v>
      </c>
      <c r="L85" s="78">
        <v>0.0</v>
      </c>
      <c r="M85" s="15">
        <v>0.0</v>
      </c>
      <c r="N85" s="78">
        <v>42.0</v>
      </c>
      <c r="O85" s="78">
        <v>0.5263</v>
      </c>
      <c r="P85" s="78">
        <v>0.6451</v>
      </c>
      <c r="Q85" s="15">
        <v>10.23</v>
      </c>
      <c r="R85" s="15">
        <v>13.09</v>
      </c>
      <c r="S85" s="15">
        <v>13.08</v>
      </c>
      <c r="U85" s="28">
        <f t="shared" si="1"/>
        <v>5</v>
      </c>
      <c r="V85" s="28">
        <f t="shared" si="2"/>
        <v>8</v>
      </c>
      <c r="W85" s="15">
        <f t="shared" si="3"/>
        <v>1.6125</v>
      </c>
      <c r="X85" s="28">
        <f t="shared" si="4"/>
        <v>10077696</v>
      </c>
      <c r="Y85" s="28">
        <f t="shared" si="5"/>
        <v>640</v>
      </c>
      <c r="Z85" s="28">
        <f t="shared" si="6"/>
        <v>754</v>
      </c>
      <c r="AA85" s="15" t="s">
        <v>263</v>
      </c>
    </row>
    <row r="86" ht="12.75" customHeight="1">
      <c r="A86" s="28">
        <v>85.0</v>
      </c>
      <c r="B86" s="15" t="s">
        <v>264</v>
      </c>
      <c r="C86" s="15" t="s">
        <v>28</v>
      </c>
      <c r="D86" s="15" t="s">
        <v>29</v>
      </c>
      <c r="E86" s="15">
        <v>20.0</v>
      </c>
      <c r="F86" s="15" t="s">
        <v>265</v>
      </c>
      <c r="G86" s="15">
        <v>240.0</v>
      </c>
      <c r="H86" s="15">
        <v>2186.0</v>
      </c>
      <c r="I86" s="15">
        <v>202.0</v>
      </c>
      <c r="J86" s="15">
        <v>3.37</v>
      </c>
      <c r="K86" s="15">
        <v>120.0</v>
      </c>
      <c r="L86" s="15">
        <v>0.0</v>
      </c>
      <c r="M86" s="15">
        <v>0.0</v>
      </c>
      <c r="N86" s="15">
        <v>68.0</v>
      </c>
      <c r="O86" s="15">
        <v>0.5941000000000001</v>
      </c>
      <c r="P86" s="15">
        <v>0.6383</v>
      </c>
      <c r="Q86" s="15">
        <v>1.76</v>
      </c>
      <c r="R86" s="15">
        <v>11.39</v>
      </c>
      <c r="S86" s="15">
        <v>11.45</v>
      </c>
      <c r="U86" s="28">
        <f t="shared" si="1"/>
        <v>5</v>
      </c>
      <c r="V86" s="28">
        <f t="shared" si="2"/>
        <v>8</v>
      </c>
      <c r="W86" s="15">
        <f t="shared" si="3"/>
        <v>1.6125</v>
      </c>
      <c r="X86" s="28">
        <f t="shared" si="4"/>
        <v>10077696</v>
      </c>
      <c r="Y86" s="28">
        <f t="shared" si="5"/>
        <v>640</v>
      </c>
      <c r="Z86" s="28">
        <f t="shared" si="6"/>
        <v>754</v>
      </c>
      <c r="AA86" s="15" t="s">
        <v>266</v>
      </c>
    </row>
    <row r="87" ht="12.75" customHeight="1">
      <c r="A87" s="28">
        <v>86.0</v>
      </c>
      <c r="B87" s="15" t="s">
        <v>267</v>
      </c>
      <c r="C87" s="15" t="s">
        <v>28</v>
      </c>
      <c r="D87" s="15" t="s">
        <v>29</v>
      </c>
      <c r="E87" s="15">
        <v>21.0</v>
      </c>
      <c r="F87" s="15" t="s">
        <v>268</v>
      </c>
      <c r="G87" s="15">
        <v>213.0</v>
      </c>
      <c r="H87" s="15">
        <v>12071.0</v>
      </c>
      <c r="I87" s="15">
        <v>901.0</v>
      </c>
      <c r="J87" s="15">
        <v>17.33</v>
      </c>
      <c r="K87" s="15">
        <v>685.0</v>
      </c>
      <c r="L87" s="15">
        <v>0.0</v>
      </c>
      <c r="M87" s="15">
        <v>0.0</v>
      </c>
      <c r="N87" s="15">
        <v>182.0</v>
      </c>
      <c r="O87" s="15">
        <v>0.7603000000000001</v>
      </c>
      <c r="P87" s="15">
        <v>0.8002</v>
      </c>
      <c r="Q87" s="15">
        <v>3.76</v>
      </c>
      <c r="R87" s="15">
        <v>11.77</v>
      </c>
      <c r="S87" s="15">
        <v>11.97</v>
      </c>
      <c r="U87" s="28">
        <f t="shared" si="1"/>
        <v>6</v>
      </c>
      <c r="V87" s="28">
        <f t="shared" si="2"/>
        <v>5</v>
      </c>
      <c r="W87" s="15">
        <f t="shared" si="3"/>
        <v>1.37625</v>
      </c>
      <c r="X87" s="28">
        <f t="shared" si="4"/>
        <v>117649</v>
      </c>
      <c r="Y87" s="28">
        <f t="shared" si="5"/>
        <v>4822</v>
      </c>
      <c r="Z87" s="28">
        <f t="shared" si="6"/>
        <v>938</v>
      </c>
      <c r="AA87" s="15" t="s">
        <v>269</v>
      </c>
    </row>
    <row r="88" ht="12.75" customHeight="1">
      <c r="A88" s="28">
        <v>87.0</v>
      </c>
      <c r="B88" s="15" t="s">
        <v>47</v>
      </c>
      <c r="C88" s="15" t="s">
        <v>28</v>
      </c>
      <c r="D88" s="15" t="s">
        <v>29</v>
      </c>
      <c r="E88" s="15">
        <v>21.0</v>
      </c>
      <c r="F88" s="15" t="s">
        <v>270</v>
      </c>
      <c r="G88" s="15">
        <v>215.0</v>
      </c>
      <c r="H88" s="15">
        <v>9774.0</v>
      </c>
      <c r="I88" s="15">
        <v>662.0</v>
      </c>
      <c r="J88" s="15">
        <v>12.32</v>
      </c>
      <c r="K88" s="15">
        <v>589.0</v>
      </c>
      <c r="L88" s="15">
        <v>0.0</v>
      </c>
      <c r="M88" s="15">
        <v>0.0</v>
      </c>
      <c r="N88" s="15">
        <v>42.0</v>
      </c>
      <c r="O88" s="15">
        <v>0.8897</v>
      </c>
      <c r="P88" s="15">
        <v>0.916</v>
      </c>
      <c r="Q88" s="15">
        <v>14.02</v>
      </c>
      <c r="R88" s="15">
        <v>13.6</v>
      </c>
      <c r="S88" s="15">
        <v>13.59</v>
      </c>
      <c r="U88" s="28">
        <f t="shared" si="1"/>
        <v>6</v>
      </c>
      <c r="V88" s="28">
        <f t="shared" si="2"/>
        <v>5</v>
      </c>
      <c r="W88" s="15">
        <f t="shared" si="3"/>
        <v>1.39375</v>
      </c>
      <c r="X88" s="28">
        <f t="shared" si="4"/>
        <v>117649</v>
      </c>
      <c r="Y88" s="28">
        <f t="shared" si="5"/>
        <v>4044</v>
      </c>
      <c r="Z88" s="28">
        <f t="shared" si="6"/>
        <v>938</v>
      </c>
      <c r="AA88" s="15" t="s">
        <v>271</v>
      </c>
    </row>
    <row r="89" ht="12.75" customHeight="1">
      <c r="A89" s="28">
        <v>88.0</v>
      </c>
      <c r="B89" s="15" t="s">
        <v>47</v>
      </c>
      <c r="C89" s="15" t="s">
        <v>28</v>
      </c>
      <c r="D89" s="15" t="s">
        <v>29</v>
      </c>
      <c r="E89" s="15">
        <v>21.0</v>
      </c>
      <c r="F89" s="15" t="s">
        <v>272</v>
      </c>
      <c r="G89" s="15">
        <v>220.0</v>
      </c>
      <c r="H89" s="15">
        <v>6855.0</v>
      </c>
      <c r="I89" s="15">
        <v>453.0</v>
      </c>
      <c r="J89" s="15">
        <v>8.24</v>
      </c>
      <c r="K89" s="15">
        <v>404.0</v>
      </c>
      <c r="L89" s="15">
        <v>0.0</v>
      </c>
      <c r="M89" s="15">
        <v>0.0</v>
      </c>
      <c r="N89" s="15">
        <v>27.0</v>
      </c>
      <c r="O89" s="15">
        <v>0.8918</v>
      </c>
      <c r="P89" s="15">
        <v>0.9182</v>
      </c>
      <c r="Q89" s="15">
        <v>14.96</v>
      </c>
      <c r="R89" s="15">
        <v>14.03</v>
      </c>
      <c r="S89" s="15">
        <v>14.16</v>
      </c>
      <c r="U89" s="28">
        <f t="shared" si="1"/>
        <v>6</v>
      </c>
      <c r="V89" s="28">
        <f t="shared" si="2"/>
        <v>6</v>
      </c>
      <c r="W89" s="15">
        <f t="shared" si="3"/>
        <v>1.4375</v>
      </c>
      <c r="X89" s="28">
        <f t="shared" si="4"/>
        <v>823543</v>
      </c>
      <c r="Y89" s="28">
        <f t="shared" si="5"/>
        <v>2603</v>
      </c>
      <c r="Z89" s="28">
        <f t="shared" si="6"/>
        <v>938</v>
      </c>
      <c r="AA89" s="15" t="s">
        <v>273</v>
      </c>
    </row>
    <row r="90" ht="12.75" customHeight="1">
      <c r="A90" s="28">
        <v>89.0</v>
      </c>
      <c r="B90" s="15" t="s">
        <v>38</v>
      </c>
      <c r="C90" s="15" t="s">
        <v>28</v>
      </c>
      <c r="D90" s="15" t="s">
        <v>29</v>
      </c>
      <c r="E90" s="15">
        <v>21.0</v>
      </c>
      <c r="F90" s="15" t="s">
        <v>274</v>
      </c>
      <c r="G90" s="15">
        <v>225.0</v>
      </c>
      <c r="H90" s="15">
        <v>3260.0</v>
      </c>
      <c r="I90" s="15">
        <v>221.0</v>
      </c>
      <c r="J90" s="15">
        <v>3.93</v>
      </c>
      <c r="K90" s="15">
        <v>200.0</v>
      </c>
      <c r="L90" s="15">
        <v>0.0</v>
      </c>
      <c r="M90" s="15">
        <v>0.0</v>
      </c>
      <c r="N90" s="15">
        <v>8.0</v>
      </c>
      <c r="O90" s="15">
        <v>0.905</v>
      </c>
      <c r="P90" s="15">
        <v>0.9615</v>
      </c>
      <c r="Q90" s="15">
        <v>25.0</v>
      </c>
      <c r="R90" s="15">
        <v>14.35</v>
      </c>
      <c r="S90" s="15">
        <v>14.58</v>
      </c>
      <c r="U90" s="28">
        <f t="shared" si="1"/>
        <v>6</v>
      </c>
      <c r="V90" s="28">
        <f t="shared" si="2"/>
        <v>6</v>
      </c>
      <c r="W90" s="15">
        <f t="shared" si="3"/>
        <v>1.48125</v>
      </c>
      <c r="X90" s="28">
        <f t="shared" si="4"/>
        <v>823543</v>
      </c>
      <c r="Y90" s="28">
        <f t="shared" si="5"/>
        <v>1114</v>
      </c>
      <c r="Z90" s="28">
        <f t="shared" si="6"/>
        <v>938</v>
      </c>
      <c r="AA90" s="15" t="s">
        <v>275</v>
      </c>
    </row>
    <row r="91" ht="12.75" customHeight="1">
      <c r="A91" s="28">
        <v>90.0</v>
      </c>
      <c r="B91" s="15" t="s">
        <v>276</v>
      </c>
      <c r="C91" s="15" t="s">
        <v>28</v>
      </c>
      <c r="D91" s="15" t="s">
        <v>29</v>
      </c>
      <c r="E91" s="15">
        <v>21.0</v>
      </c>
      <c r="F91" s="15" t="s">
        <v>277</v>
      </c>
      <c r="G91" s="78">
        <v>218.0</v>
      </c>
      <c r="H91" s="15">
        <v>4215.0</v>
      </c>
      <c r="I91" s="15">
        <v>272.0</v>
      </c>
      <c r="J91" s="15">
        <v>5.04</v>
      </c>
      <c r="K91" s="15">
        <v>258.0</v>
      </c>
      <c r="L91" s="15">
        <v>0.0</v>
      </c>
      <c r="M91" s="15">
        <v>0.0</v>
      </c>
      <c r="N91" s="15">
        <v>6.0</v>
      </c>
      <c r="O91" s="15">
        <v>0.9485</v>
      </c>
      <c r="P91" s="15">
        <v>0.9736</v>
      </c>
      <c r="Q91" s="15">
        <v>43.0</v>
      </c>
      <c r="R91" s="15">
        <v>14.25</v>
      </c>
      <c r="S91" s="15">
        <v>14.24</v>
      </c>
      <c r="U91" s="28">
        <f t="shared" si="1"/>
        <v>6</v>
      </c>
      <c r="V91" s="81">
        <v>7.0</v>
      </c>
      <c r="W91" s="15">
        <f t="shared" si="3"/>
        <v>1.42</v>
      </c>
      <c r="X91" s="28">
        <f t="shared" si="4"/>
        <v>5764801</v>
      </c>
      <c r="Y91" s="28">
        <f t="shared" si="5"/>
        <v>1468</v>
      </c>
      <c r="Z91" s="28">
        <f t="shared" si="6"/>
        <v>938</v>
      </c>
      <c r="AA91" s="15" t="s">
        <v>278</v>
      </c>
    </row>
    <row r="92" ht="12.75" customHeight="1">
      <c r="A92" s="28">
        <v>91.0</v>
      </c>
      <c r="B92" s="15" t="s">
        <v>154</v>
      </c>
      <c r="C92" s="15" t="s">
        <v>28</v>
      </c>
      <c r="D92" s="15" t="s">
        <v>29</v>
      </c>
      <c r="E92" s="15">
        <v>21.0</v>
      </c>
      <c r="F92" s="15" t="s">
        <v>279</v>
      </c>
      <c r="G92" s="15">
        <v>236.0</v>
      </c>
      <c r="H92" s="15">
        <v>4063.0</v>
      </c>
      <c r="I92" s="15">
        <v>382.0</v>
      </c>
      <c r="J92" s="15">
        <v>6.47</v>
      </c>
      <c r="K92" s="15">
        <v>220.0</v>
      </c>
      <c r="L92" s="15">
        <v>0.0</v>
      </c>
      <c r="M92" s="15">
        <v>0.0</v>
      </c>
      <c r="N92" s="15">
        <v>101.0</v>
      </c>
      <c r="O92" s="15">
        <v>0.5759000000000001</v>
      </c>
      <c r="P92" s="15">
        <v>0.6854</v>
      </c>
      <c r="Q92" s="15">
        <v>2.18</v>
      </c>
      <c r="R92" s="15">
        <v>10.89</v>
      </c>
      <c r="S92" s="15">
        <v>11.73</v>
      </c>
      <c r="U92" s="28">
        <f t="shared" si="1"/>
        <v>6</v>
      </c>
      <c r="V92" s="28">
        <f t="shared" ref="V92:V96" si="7">ROUNDDOWN(G92/10,0)-16</f>
        <v>7</v>
      </c>
      <c r="W92" s="15">
        <f t="shared" si="3"/>
        <v>1.5775</v>
      </c>
      <c r="X92" s="28">
        <f t="shared" si="4"/>
        <v>5764801</v>
      </c>
      <c r="Y92" s="28">
        <f t="shared" si="5"/>
        <v>1336</v>
      </c>
      <c r="Z92" s="28">
        <f t="shared" si="6"/>
        <v>938</v>
      </c>
      <c r="AA92" s="15" t="s">
        <v>280</v>
      </c>
    </row>
    <row r="93" ht="12.75" customHeight="1">
      <c r="A93" s="28">
        <v>92.0</v>
      </c>
      <c r="B93" s="15" t="s">
        <v>281</v>
      </c>
      <c r="C93" s="15" t="s">
        <v>28</v>
      </c>
      <c r="D93" s="15" t="s">
        <v>29</v>
      </c>
      <c r="E93" s="15">
        <v>21.0</v>
      </c>
      <c r="F93" s="15" t="s">
        <v>282</v>
      </c>
      <c r="G93" s="15">
        <v>240.0</v>
      </c>
      <c r="H93" s="15">
        <v>2300.0</v>
      </c>
      <c r="I93" s="15">
        <v>170.0</v>
      </c>
      <c r="J93" s="15">
        <v>2.83</v>
      </c>
      <c r="K93" s="15">
        <v>129.0</v>
      </c>
      <c r="L93" s="15">
        <v>0.0</v>
      </c>
      <c r="M93" s="15">
        <v>0.0</v>
      </c>
      <c r="N93" s="15">
        <v>31.0</v>
      </c>
      <c r="O93" s="15">
        <v>0.7588</v>
      </c>
      <c r="P93" s="15">
        <v>0.8063</v>
      </c>
      <c r="Q93" s="15">
        <v>4.16</v>
      </c>
      <c r="R93" s="15">
        <v>13.86</v>
      </c>
      <c r="S93" s="15">
        <v>14.16</v>
      </c>
      <c r="U93" s="28">
        <f t="shared" si="1"/>
        <v>6</v>
      </c>
      <c r="V93" s="28">
        <f t="shared" si="7"/>
        <v>8</v>
      </c>
      <c r="W93" s="15">
        <f t="shared" si="3"/>
        <v>1.6125</v>
      </c>
      <c r="X93" s="28">
        <f t="shared" si="4"/>
        <v>40353607</v>
      </c>
      <c r="Y93" s="28">
        <f t="shared" si="5"/>
        <v>701</v>
      </c>
      <c r="Z93" s="28">
        <f t="shared" si="6"/>
        <v>938</v>
      </c>
      <c r="AA93" s="15" t="s">
        <v>284</v>
      </c>
    </row>
    <row r="94" ht="12.75" customHeight="1">
      <c r="A94" s="28">
        <v>93.0</v>
      </c>
      <c r="B94" s="15" t="s">
        <v>38</v>
      </c>
      <c r="C94" s="15" t="s">
        <v>28</v>
      </c>
      <c r="D94" s="15" t="s">
        <v>29</v>
      </c>
      <c r="E94" s="15">
        <v>21.0</v>
      </c>
      <c r="F94" s="15" t="s">
        <v>285</v>
      </c>
      <c r="G94" s="15">
        <v>240.0</v>
      </c>
      <c r="H94" s="15">
        <v>2918.0</v>
      </c>
      <c r="I94" s="15">
        <v>251.0</v>
      </c>
      <c r="J94" s="15">
        <v>4.18</v>
      </c>
      <c r="K94" s="15">
        <v>168.0</v>
      </c>
      <c r="L94" s="15">
        <v>0.0</v>
      </c>
      <c r="M94" s="15">
        <v>0.0</v>
      </c>
      <c r="N94" s="15">
        <v>65.0</v>
      </c>
      <c r="O94" s="15">
        <v>0.6693</v>
      </c>
      <c r="P94" s="15">
        <v>0.7179</v>
      </c>
      <c r="Q94" s="15">
        <v>2.58</v>
      </c>
      <c r="R94" s="15">
        <v>12.16</v>
      </c>
      <c r="S94" s="15">
        <v>12.38</v>
      </c>
      <c r="U94" s="28">
        <f t="shared" si="1"/>
        <v>6</v>
      </c>
      <c r="V94" s="28">
        <f t="shared" si="7"/>
        <v>8</v>
      </c>
      <c r="W94" s="15">
        <f t="shared" si="3"/>
        <v>1.6125</v>
      </c>
      <c r="X94" s="28">
        <f t="shared" si="4"/>
        <v>40353607</v>
      </c>
      <c r="Y94" s="28">
        <f t="shared" si="5"/>
        <v>975</v>
      </c>
      <c r="Z94" s="28">
        <f t="shared" si="6"/>
        <v>938</v>
      </c>
      <c r="AA94" s="15" t="s">
        <v>286</v>
      </c>
    </row>
    <row r="95" ht="12.75" customHeight="1">
      <c r="A95" s="28">
        <v>94.0</v>
      </c>
      <c r="B95" s="15" t="s">
        <v>87</v>
      </c>
      <c r="C95" s="15" t="s">
        <v>28</v>
      </c>
      <c r="D95" s="15" t="s">
        <v>29</v>
      </c>
      <c r="E95" s="15">
        <v>22.0</v>
      </c>
      <c r="F95" s="15" t="s">
        <v>287</v>
      </c>
      <c r="G95" s="78">
        <v>214.0</v>
      </c>
      <c r="H95" s="15">
        <v>23235.0</v>
      </c>
      <c r="I95" s="15">
        <v>1672.0</v>
      </c>
      <c r="J95" s="15">
        <v>31.55</v>
      </c>
      <c r="K95" s="15">
        <v>1354.0</v>
      </c>
      <c r="L95" s="15">
        <v>0.0</v>
      </c>
      <c r="M95" s="15">
        <v>0.0</v>
      </c>
      <c r="N95" s="15">
        <v>216.0</v>
      </c>
      <c r="O95" s="15">
        <v>0.8098000000000001</v>
      </c>
      <c r="P95" s="15">
        <v>0.8291000000000001</v>
      </c>
      <c r="Q95" s="15">
        <v>6.27</v>
      </c>
      <c r="R95" s="15">
        <v>12.46</v>
      </c>
      <c r="S95" s="15">
        <v>12.56</v>
      </c>
      <c r="U95" s="28">
        <f t="shared" si="1"/>
        <v>7</v>
      </c>
      <c r="V95" s="28">
        <f t="shared" si="7"/>
        <v>5</v>
      </c>
      <c r="W95" s="15">
        <f t="shared" si="3"/>
        <v>1.385</v>
      </c>
      <c r="X95" s="28">
        <f t="shared" si="4"/>
        <v>262144</v>
      </c>
      <c r="Y95" s="28">
        <f t="shared" si="5"/>
        <v>11375</v>
      </c>
      <c r="Z95" s="28">
        <f t="shared" si="6"/>
        <v>1129</v>
      </c>
      <c r="AA95" s="15" t="s">
        <v>288</v>
      </c>
    </row>
    <row r="96" ht="12.75" customHeight="1">
      <c r="A96" s="28">
        <v>95.0</v>
      </c>
      <c r="B96" s="15" t="s">
        <v>193</v>
      </c>
      <c r="C96" s="15" t="s">
        <v>28</v>
      </c>
      <c r="D96" s="15" t="s">
        <v>29</v>
      </c>
      <c r="E96" s="15">
        <v>22.0</v>
      </c>
      <c r="F96" s="15" t="s">
        <v>289</v>
      </c>
      <c r="G96" s="15">
        <v>228.0</v>
      </c>
      <c r="H96" s="15">
        <v>6386.0</v>
      </c>
      <c r="I96" s="15">
        <v>423.0</v>
      </c>
      <c r="J96" s="15">
        <v>7.42</v>
      </c>
      <c r="K96" s="15">
        <v>381.0</v>
      </c>
      <c r="L96" s="15">
        <v>0.0</v>
      </c>
      <c r="M96" s="15">
        <v>0.0</v>
      </c>
      <c r="N96" s="15">
        <v>13.0</v>
      </c>
      <c r="O96" s="15">
        <v>0.9007000000000001</v>
      </c>
      <c r="P96" s="15">
        <v>0.9181</v>
      </c>
      <c r="Q96" s="15">
        <v>29.31</v>
      </c>
      <c r="R96" s="15">
        <v>14.62</v>
      </c>
      <c r="S96" s="15">
        <v>14.59</v>
      </c>
      <c r="U96" s="28">
        <f t="shared" si="1"/>
        <v>7</v>
      </c>
      <c r="V96" s="28">
        <f t="shared" si="7"/>
        <v>6</v>
      </c>
      <c r="W96" s="15">
        <f t="shared" si="3"/>
        <v>1.5075</v>
      </c>
      <c r="X96" s="28">
        <f t="shared" si="4"/>
        <v>2097152</v>
      </c>
      <c r="Y96" s="28">
        <f t="shared" si="5"/>
        <v>2537</v>
      </c>
      <c r="Z96" s="28">
        <f t="shared" si="6"/>
        <v>1129</v>
      </c>
      <c r="AA96" s="15" t="s">
        <v>290</v>
      </c>
    </row>
    <row r="97" ht="12.75" customHeight="1">
      <c r="A97" s="28">
        <v>96.0</v>
      </c>
      <c r="B97" s="15" t="s">
        <v>87</v>
      </c>
      <c r="C97" s="15" t="s">
        <v>28</v>
      </c>
      <c r="D97" s="15" t="s">
        <v>29</v>
      </c>
      <c r="E97" s="15">
        <v>22.0</v>
      </c>
      <c r="F97" s="15" t="s">
        <v>291</v>
      </c>
      <c r="G97" s="78">
        <v>219.0</v>
      </c>
      <c r="H97" s="15">
        <v>6606.0</v>
      </c>
      <c r="I97" s="15">
        <v>435.0</v>
      </c>
      <c r="J97" s="15">
        <v>8.7</v>
      </c>
      <c r="K97" s="15">
        <v>403.0</v>
      </c>
      <c r="L97" s="15">
        <v>0.0</v>
      </c>
      <c r="M97" s="15">
        <v>0.0</v>
      </c>
      <c r="N97" s="15">
        <v>8.0</v>
      </c>
      <c r="O97" s="15">
        <v>0.9264</v>
      </c>
      <c r="P97" s="15">
        <v>0.9527</v>
      </c>
      <c r="Q97" s="15">
        <v>50.38</v>
      </c>
      <c r="R97" s="15">
        <v>12.98</v>
      </c>
      <c r="S97" s="15">
        <v>12.99</v>
      </c>
      <c r="U97" s="28">
        <f t="shared" si="1"/>
        <v>7</v>
      </c>
      <c r="V97" s="81">
        <v>7.0</v>
      </c>
      <c r="W97" s="15">
        <f t="shared" si="3"/>
        <v>1.42875</v>
      </c>
      <c r="X97" s="28">
        <f t="shared" si="4"/>
        <v>16777216</v>
      </c>
      <c r="Y97" s="28">
        <f t="shared" si="5"/>
        <v>2579</v>
      </c>
      <c r="Z97" s="28">
        <f t="shared" si="6"/>
        <v>1129</v>
      </c>
      <c r="AA97" s="15" t="s">
        <v>292</v>
      </c>
    </row>
    <row r="98" ht="12.75" customHeight="1">
      <c r="A98" s="28">
        <v>97.0</v>
      </c>
      <c r="B98" s="15" t="s">
        <v>47</v>
      </c>
      <c r="C98" s="15" t="s">
        <v>28</v>
      </c>
      <c r="D98" s="15" t="s">
        <v>29</v>
      </c>
      <c r="E98" s="15">
        <v>22.0</v>
      </c>
      <c r="F98" s="15" t="s">
        <v>293</v>
      </c>
      <c r="G98" s="15">
        <v>240.0</v>
      </c>
      <c r="H98" s="15">
        <v>4721.0</v>
      </c>
      <c r="I98" s="15">
        <v>359.0</v>
      </c>
      <c r="J98" s="15">
        <v>5.98</v>
      </c>
      <c r="K98" s="15">
        <v>273.0</v>
      </c>
      <c r="L98" s="15">
        <v>0.0</v>
      </c>
      <c r="M98" s="15">
        <v>0.0</v>
      </c>
      <c r="N98" s="15">
        <v>29.0</v>
      </c>
      <c r="O98" s="15">
        <v>0.7604000000000001</v>
      </c>
      <c r="P98" s="15">
        <v>0.8722000000000001</v>
      </c>
      <c r="Q98" s="15">
        <v>9.41</v>
      </c>
      <c r="R98" s="15">
        <v>13.64</v>
      </c>
      <c r="S98" s="15">
        <v>14.81</v>
      </c>
      <c r="U98" s="28">
        <f t="shared" si="1"/>
        <v>7</v>
      </c>
      <c r="V98" s="28">
        <f t="shared" ref="V98:V101" si="8">ROUNDDOWN(G98/10,0)-16</f>
        <v>8</v>
      </c>
      <c r="W98" s="15">
        <f t="shared" si="3"/>
        <v>1.6125</v>
      </c>
      <c r="X98" s="28">
        <f t="shared" si="4"/>
        <v>134217728</v>
      </c>
      <c r="Y98" s="28">
        <f t="shared" si="5"/>
        <v>1789</v>
      </c>
      <c r="Z98" s="28">
        <f t="shared" si="6"/>
        <v>1129</v>
      </c>
      <c r="AA98" s="15" t="s">
        <v>294</v>
      </c>
    </row>
    <row r="99" ht="12.75" customHeight="1">
      <c r="A99" s="28">
        <v>98.0</v>
      </c>
      <c r="B99" s="15" t="s">
        <v>281</v>
      </c>
      <c r="C99" s="15" t="s">
        <v>28</v>
      </c>
      <c r="D99" s="15" t="s">
        <v>29</v>
      </c>
      <c r="E99" s="15">
        <v>22.0</v>
      </c>
      <c r="F99" s="15" t="s">
        <v>295</v>
      </c>
      <c r="G99" s="15">
        <v>250.0</v>
      </c>
      <c r="H99" s="15">
        <v>3275.0</v>
      </c>
      <c r="I99" s="15">
        <v>248.0</v>
      </c>
      <c r="J99" s="15">
        <v>3.97</v>
      </c>
      <c r="K99" s="15">
        <v>178.0</v>
      </c>
      <c r="L99" s="15">
        <v>0.0</v>
      </c>
      <c r="M99" s="15">
        <v>0.0</v>
      </c>
      <c r="N99" s="15">
        <v>53.0</v>
      </c>
      <c r="O99" s="15">
        <v>0.7177</v>
      </c>
      <c r="P99" s="15">
        <v>0.7672</v>
      </c>
      <c r="Q99" s="15">
        <v>3.36</v>
      </c>
      <c r="R99" s="15">
        <v>13.87</v>
      </c>
      <c r="S99" s="15">
        <v>14.27</v>
      </c>
      <c r="U99" s="28">
        <f t="shared" si="1"/>
        <v>7</v>
      </c>
      <c r="V99" s="28">
        <f t="shared" si="8"/>
        <v>9</v>
      </c>
      <c r="W99" s="15">
        <f t="shared" si="3"/>
        <v>1.7</v>
      </c>
      <c r="X99" s="28">
        <f t="shared" si="4"/>
        <v>1073741824</v>
      </c>
      <c r="Y99" s="28">
        <f t="shared" si="5"/>
        <v>1105</v>
      </c>
      <c r="Z99" s="28">
        <f t="shared" si="6"/>
        <v>1129</v>
      </c>
      <c r="AA99" s="15" t="s">
        <v>296</v>
      </c>
    </row>
    <row r="100" ht="12.75" customHeight="1">
      <c r="A100" s="28">
        <v>99.0</v>
      </c>
      <c r="B100" s="15" t="s">
        <v>38</v>
      </c>
      <c r="C100" s="15" t="s">
        <v>28</v>
      </c>
      <c r="D100" s="15" t="s">
        <v>29</v>
      </c>
      <c r="E100" s="15">
        <v>23.0</v>
      </c>
      <c r="F100" s="15" t="s">
        <v>297</v>
      </c>
      <c r="G100" s="15">
        <v>240.0</v>
      </c>
      <c r="H100" s="15">
        <v>4950.0</v>
      </c>
      <c r="I100" s="15">
        <v>380.0</v>
      </c>
      <c r="J100" s="15">
        <v>6.33</v>
      </c>
      <c r="K100" s="15">
        <v>284.0</v>
      </c>
      <c r="L100" s="15">
        <v>0.0</v>
      </c>
      <c r="M100" s="15">
        <v>0.0</v>
      </c>
      <c r="N100" s="15">
        <v>20.0</v>
      </c>
      <c r="O100" s="15">
        <v>0.7474000000000001</v>
      </c>
      <c r="P100" s="15">
        <v>0.9103</v>
      </c>
      <c r="Q100" s="15">
        <v>14.2</v>
      </c>
      <c r="R100" s="15">
        <v>13.75</v>
      </c>
      <c r="S100" s="15">
        <v>14.94</v>
      </c>
      <c r="U100" s="28">
        <f t="shared" si="1"/>
        <v>8</v>
      </c>
      <c r="V100" s="28">
        <f t="shared" si="8"/>
        <v>8</v>
      </c>
      <c r="W100" s="15">
        <f t="shared" si="3"/>
        <v>1.6125</v>
      </c>
      <c r="X100" s="28">
        <f t="shared" si="4"/>
        <v>387420489</v>
      </c>
      <c r="Y100" s="28">
        <f t="shared" si="5"/>
        <v>1879</v>
      </c>
      <c r="Z100" s="28">
        <f t="shared" si="6"/>
        <v>1325</v>
      </c>
      <c r="AA100" s="15" t="s">
        <v>298</v>
      </c>
    </row>
    <row r="101" ht="12.75" customHeight="1">
      <c r="A101" s="28">
        <v>100.0</v>
      </c>
      <c r="B101" s="15" t="s">
        <v>94</v>
      </c>
      <c r="C101" s="15" t="s">
        <v>28</v>
      </c>
      <c r="D101" s="15" t="s">
        <v>29</v>
      </c>
      <c r="E101" s="15">
        <v>23.0</v>
      </c>
      <c r="F101" s="15" t="s">
        <v>300</v>
      </c>
      <c r="G101" s="15">
        <v>250.0</v>
      </c>
      <c r="H101" s="15">
        <v>3523.0</v>
      </c>
      <c r="I101" s="15">
        <v>282.0</v>
      </c>
      <c r="J101" s="15">
        <v>4.51</v>
      </c>
      <c r="K101" s="15">
        <v>209.0</v>
      </c>
      <c r="L101" s="15">
        <v>0.0</v>
      </c>
      <c r="M101" s="15">
        <v>0.0</v>
      </c>
      <c r="N101" s="15">
        <v>30.0</v>
      </c>
      <c r="O101" s="15">
        <v>0.7411</v>
      </c>
      <c r="P101" s="15">
        <v>0.8708</v>
      </c>
      <c r="Q101" s="15">
        <v>6.97</v>
      </c>
      <c r="R101" s="15">
        <v>13.9</v>
      </c>
      <c r="S101" s="15">
        <v>14.97</v>
      </c>
      <c r="U101" s="28">
        <f t="shared" si="1"/>
        <v>8</v>
      </c>
      <c r="V101" s="28">
        <f t="shared" si="8"/>
        <v>9</v>
      </c>
      <c r="W101" s="15">
        <f t="shared" si="3"/>
        <v>1.7</v>
      </c>
      <c r="X101" s="28">
        <f t="shared" si="4"/>
        <v>3486784401</v>
      </c>
      <c r="Y101" s="28">
        <f t="shared" si="5"/>
        <v>1350</v>
      </c>
      <c r="Z101" s="28">
        <f t="shared" si="6"/>
        <v>1325</v>
      </c>
      <c r="AA101" s="15" t="s">
        <v>301</v>
      </c>
    </row>
    <row r="102" ht="12.75" customHeight="1">
      <c r="A102" s="83">
        <v>101.0</v>
      </c>
      <c r="B102" s="84" t="s">
        <v>302</v>
      </c>
      <c r="C102" s="15" t="s">
        <v>28</v>
      </c>
      <c r="D102" s="15" t="s">
        <v>29</v>
      </c>
      <c r="E102" s="15">
        <v>23.0</v>
      </c>
      <c r="F102" s="15" t="s">
        <v>303</v>
      </c>
      <c r="G102" s="78">
        <v>209.0</v>
      </c>
      <c r="H102" s="15">
        <v>41046.0</v>
      </c>
      <c r="I102" s="15">
        <v>2933.0</v>
      </c>
      <c r="J102" s="15">
        <v>56.38</v>
      </c>
      <c r="K102" s="15">
        <v>2327.0</v>
      </c>
      <c r="L102" s="15">
        <v>14.0</v>
      </c>
      <c r="M102" s="15">
        <v>0.0</v>
      </c>
      <c r="N102" s="15">
        <v>534.0</v>
      </c>
      <c r="O102" s="15">
        <v>0.7982</v>
      </c>
      <c r="P102" s="15">
        <v>0.8056</v>
      </c>
      <c r="Q102" s="15">
        <v>4.38</v>
      </c>
      <c r="R102" s="15">
        <v>12.21</v>
      </c>
      <c r="S102" s="15">
        <v>12.22</v>
      </c>
      <c r="U102" s="83">
        <v>8.0</v>
      </c>
      <c r="V102" s="83">
        <v>5.0</v>
      </c>
      <c r="W102" s="15">
        <f t="shared" si="3"/>
        <v>1.34125</v>
      </c>
      <c r="X102" s="28">
        <f t="shared" si="4"/>
        <v>531441</v>
      </c>
      <c r="Y102" s="28">
        <f t="shared" si="5"/>
        <v>21677</v>
      </c>
      <c r="Z102" s="28">
        <f t="shared" si="6"/>
        <v>1325</v>
      </c>
      <c r="AA102" s="85" t="s">
        <v>304</v>
      </c>
    </row>
    <row r="103" ht="12.75" customHeight="1">
      <c r="A103" s="2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U103" s="28"/>
      <c r="V103" s="28"/>
      <c r="W103" s="15"/>
      <c r="X103" s="28"/>
      <c r="Y103" s="28"/>
      <c r="Z103" s="28"/>
      <c r="AA103" s="15"/>
    </row>
    <row r="104" ht="12.75" customHeight="1">
      <c r="A104" s="2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U104" s="28"/>
      <c r="V104" s="28"/>
      <c r="W104" s="28"/>
      <c r="X104" s="28"/>
      <c r="Y104" s="28"/>
      <c r="Z104" s="28"/>
      <c r="AA104" s="15"/>
    </row>
    <row r="105" ht="12.75" customHeight="1">
      <c r="A105" s="2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U105" s="28"/>
      <c r="V105" s="28"/>
      <c r="W105" s="15"/>
      <c r="X105" s="28"/>
      <c r="Y105" s="28"/>
      <c r="Z105" s="28"/>
      <c r="AA105" s="15"/>
    </row>
    <row r="106" ht="12.75" customHeight="1">
      <c r="A106" s="28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U106" s="28"/>
      <c r="V106" s="28"/>
      <c r="W106" s="15"/>
      <c r="X106" s="28"/>
      <c r="Y106" s="28"/>
      <c r="Z106" s="28"/>
      <c r="AA106" s="15"/>
    </row>
    <row r="107" ht="12.75" customHeight="1">
      <c r="A107" s="28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U107" s="28"/>
      <c r="V107" s="28"/>
      <c r="W107" s="15"/>
      <c r="X107" s="28"/>
      <c r="Y107" s="28"/>
      <c r="Z107" s="28"/>
      <c r="AA107" s="15"/>
    </row>
    <row r="108" ht="12.75" customHeight="1">
      <c r="A108" s="2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U108" s="28"/>
      <c r="V108" s="28"/>
      <c r="W108" s="15"/>
      <c r="X108" s="28"/>
      <c r="Y108" s="28"/>
      <c r="Z108" s="28"/>
      <c r="AA108" s="15"/>
    </row>
    <row r="109" ht="12.75" customHeight="1">
      <c r="A109" s="28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U109" s="28"/>
      <c r="V109" s="28"/>
      <c r="W109" s="15"/>
      <c r="X109" s="28"/>
      <c r="Y109" s="28"/>
      <c r="Z109" s="28"/>
      <c r="AA109" s="15"/>
    </row>
    <row r="110" ht="12.75" customHeight="1">
      <c r="A110" s="28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U110" s="28"/>
      <c r="V110" s="28"/>
      <c r="W110" s="15"/>
      <c r="X110" s="28"/>
      <c r="Y110" s="28"/>
      <c r="Z110" s="28"/>
      <c r="AA110" s="15"/>
    </row>
    <row r="111" ht="12.75" customHeight="1">
      <c r="A111" s="28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U111" s="28"/>
      <c r="V111" s="28"/>
      <c r="W111" s="15"/>
      <c r="X111" s="28"/>
      <c r="Y111" s="28"/>
      <c r="Z111" s="28"/>
      <c r="AA111" s="15"/>
    </row>
    <row r="112" ht="12.75" customHeight="1">
      <c r="A112" s="2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U112" s="28"/>
      <c r="V112" s="28"/>
      <c r="W112" s="15"/>
      <c r="X112" s="28"/>
      <c r="Y112" s="28"/>
      <c r="Z112" s="28"/>
      <c r="AA112" s="15"/>
    </row>
    <row r="113" ht="12.75" customHeight="1">
      <c r="A113" s="2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U113" s="28"/>
      <c r="V113" s="28"/>
      <c r="W113" s="15"/>
      <c r="X113" s="28"/>
      <c r="Y113" s="28"/>
      <c r="Z113" s="28"/>
      <c r="AA113" s="15"/>
    </row>
    <row r="114" ht="12.75" customHeight="1">
      <c r="A114" s="2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U114" s="28"/>
      <c r="V114" s="28"/>
      <c r="W114" s="15"/>
      <c r="X114" s="28"/>
      <c r="Y114" s="28"/>
      <c r="Z114" s="28"/>
      <c r="AA114" s="15"/>
    </row>
    <row r="115" ht="12.75" customHeight="1">
      <c r="A115" s="2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U115" s="28"/>
      <c r="V115" s="28"/>
      <c r="W115" s="15"/>
      <c r="X115" s="28"/>
      <c r="Y115" s="28"/>
      <c r="Z115" s="28"/>
      <c r="AA115" s="15"/>
    </row>
    <row r="116" ht="12.75" customHeight="1">
      <c r="A116" s="28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U116" s="28"/>
      <c r="V116" s="28"/>
      <c r="W116" s="15"/>
      <c r="X116" s="28"/>
      <c r="Y116" s="28"/>
      <c r="Z116" s="28"/>
      <c r="AA116" s="15"/>
    </row>
    <row r="117" ht="12.75" customHeight="1">
      <c r="A117" s="2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U117" s="28"/>
      <c r="V117" s="28"/>
      <c r="W117" s="15"/>
      <c r="X117" s="28"/>
      <c r="Y117" s="28"/>
      <c r="Z117" s="28"/>
      <c r="AA117" s="15"/>
    </row>
    <row r="118" ht="12.75" customHeight="1">
      <c r="A118" s="28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U118" s="28"/>
      <c r="V118" s="28"/>
      <c r="W118" s="15"/>
      <c r="X118" s="28"/>
      <c r="Y118" s="28"/>
      <c r="Z118" s="28"/>
      <c r="AA118" s="15"/>
    </row>
    <row r="119" ht="12.75" customHeight="1">
      <c r="A119" s="2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U119" s="28"/>
      <c r="V119" s="28"/>
      <c r="W119" s="15"/>
      <c r="X119" s="28"/>
      <c r="Y119" s="28"/>
      <c r="Z119" s="28"/>
      <c r="AA119" s="15"/>
    </row>
    <row r="120" ht="12.75" customHeight="1">
      <c r="A120" s="28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U120" s="28"/>
      <c r="V120" s="28"/>
      <c r="W120" s="15"/>
      <c r="X120" s="28"/>
      <c r="Y120" s="28"/>
      <c r="Z120" s="28"/>
      <c r="AA120" s="15"/>
    </row>
    <row r="121" ht="12.75" customHeight="1">
      <c r="A121" s="28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U121" s="28"/>
      <c r="V121" s="28"/>
      <c r="W121" s="15"/>
      <c r="X121" s="28"/>
      <c r="Y121" s="28"/>
      <c r="Z121" s="28"/>
      <c r="AA121" s="15"/>
    </row>
    <row r="122" ht="12.75" customHeight="1">
      <c r="A122" s="2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U122" s="28"/>
      <c r="V122" s="28"/>
      <c r="W122" s="15"/>
      <c r="X122" s="28"/>
      <c r="Y122" s="28"/>
      <c r="Z122" s="28"/>
      <c r="AA122" s="15"/>
    </row>
    <row r="123" ht="12.75" customHeight="1">
      <c r="A123" s="2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U123" s="28"/>
      <c r="V123" s="28"/>
      <c r="W123" s="15"/>
      <c r="X123" s="28"/>
      <c r="Y123" s="28"/>
      <c r="Z123" s="28"/>
      <c r="AA123" s="15"/>
    </row>
    <row r="124" ht="12.75" customHeight="1">
      <c r="A124" s="2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U124" s="28"/>
      <c r="V124" s="28"/>
      <c r="W124" s="15"/>
      <c r="X124" s="28"/>
      <c r="Y124" s="28"/>
      <c r="Z124" s="28"/>
      <c r="AA124" s="15"/>
    </row>
    <row r="125" ht="12.75" customHeight="1">
      <c r="A125" s="2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U125" s="28"/>
      <c r="V125" s="28"/>
      <c r="W125" s="15"/>
      <c r="X125" s="28"/>
      <c r="Y125" s="28"/>
      <c r="Z125" s="28"/>
      <c r="AA125" s="15"/>
    </row>
    <row r="126" ht="12.75" customHeight="1">
      <c r="A126" s="2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U126" s="28"/>
      <c r="V126" s="28"/>
      <c r="W126" s="15"/>
      <c r="X126" s="28"/>
      <c r="Y126" s="28"/>
      <c r="Z126" s="28"/>
      <c r="AA126" s="15"/>
    </row>
    <row r="127" ht="12.75" customHeight="1">
      <c r="A127" s="2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U127" s="28"/>
      <c r="V127" s="28"/>
      <c r="W127" s="15"/>
      <c r="X127" s="28"/>
      <c r="Y127" s="28"/>
      <c r="Z127" s="28"/>
      <c r="AA127" s="15"/>
    </row>
    <row r="128" ht="12.75" customHeight="1">
      <c r="A128" s="2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U128" s="28"/>
      <c r="V128" s="28"/>
      <c r="W128" s="15"/>
      <c r="X128" s="28"/>
      <c r="Y128" s="28"/>
      <c r="Z128" s="28"/>
      <c r="AA128" s="15"/>
    </row>
    <row r="129" ht="12.75" customHeight="1">
      <c r="A129" s="2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U129" s="28"/>
      <c r="V129" s="28"/>
      <c r="W129" s="15"/>
      <c r="X129" s="28"/>
      <c r="Y129" s="28"/>
      <c r="Z129" s="28"/>
      <c r="AA129" s="15"/>
    </row>
    <row r="130" ht="12.75" customHeight="1">
      <c r="A130" s="28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U130" s="28"/>
      <c r="V130" s="28"/>
      <c r="W130" s="15"/>
      <c r="X130" s="28"/>
      <c r="Y130" s="28"/>
      <c r="Z130" s="28"/>
      <c r="AA130" s="15"/>
    </row>
    <row r="131" ht="12.75" customHeight="1">
      <c r="A131" s="28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U131" s="28"/>
      <c r="V131" s="28"/>
      <c r="W131" s="15"/>
      <c r="X131" s="28"/>
      <c r="Y131" s="28"/>
      <c r="Z131" s="28"/>
      <c r="AA131" s="15"/>
    </row>
    <row r="132" ht="12.75" customHeight="1">
      <c r="A132" s="28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U132" s="28"/>
      <c r="V132" s="28"/>
      <c r="W132" s="15"/>
      <c r="X132" s="28"/>
      <c r="Y132" s="28"/>
      <c r="Z132" s="28"/>
      <c r="AA132" s="15"/>
    </row>
    <row r="133" ht="12.75" customHeight="1">
      <c r="A133" s="28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U133" s="28"/>
      <c r="V133" s="28"/>
      <c r="W133" s="15"/>
      <c r="X133" s="28"/>
      <c r="Y133" s="28"/>
      <c r="Z133" s="28"/>
      <c r="AA133" s="15"/>
    </row>
    <row r="134" ht="12.75" customHeight="1">
      <c r="A134" s="2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U134" s="28"/>
      <c r="V134" s="28"/>
      <c r="W134" s="15"/>
      <c r="X134" s="28"/>
      <c r="Y134" s="28"/>
      <c r="Z134" s="28"/>
      <c r="AA134" s="15"/>
    </row>
    <row r="135" ht="12.75" customHeight="1">
      <c r="A135" s="2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U135" s="28"/>
      <c r="V135" s="28"/>
      <c r="W135" s="15"/>
      <c r="X135" s="28"/>
      <c r="Y135" s="28"/>
      <c r="Z135" s="28"/>
      <c r="AA135" s="15"/>
    </row>
    <row r="136" ht="12.75" customHeight="1">
      <c r="A136" s="2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U136" s="28"/>
      <c r="V136" s="28"/>
      <c r="W136" s="15"/>
      <c r="X136" s="28"/>
      <c r="Y136" s="28"/>
      <c r="Z136" s="28"/>
      <c r="AA136" s="15"/>
    </row>
    <row r="137" ht="12.75" customHeight="1">
      <c r="A137" s="2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U137" s="28"/>
      <c r="V137" s="28"/>
      <c r="W137" s="15"/>
      <c r="X137" s="28"/>
      <c r="Y137" s="28"/>
      <c r="Z137" s="28"/>
      <c r="AA137" s="15"/>
    </row>
    <row r="138" ht="12.75" customHeight="1">
      <c r="A138" s="2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U138" s="28"/>
      <c r="V138" s="28"/>
      <c r="W138" s="15"/>
      <c r="X138" s="28"/>
      <c r="Y138" s="28"/>
      <c r="Z138" s="28"/>
      <c r="AA138" s="15"/>
    </row>
    <row r="139" ht="12.75" customHeight="1">
      <c r="A139" s="28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U139" s="28"/>
      <c r="V139" s="28"/>
      <c r="W139" s="15"/>
      <c r="X139" s="28"/>
      <c r="Y139" s="28"/>
      <c r="Z139" s="28"/>
      <c r="AA139" s="15"/>
    </row>
    <row r="140" ht="12.75" customHeight="1">
      <c r="A140" s="2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U140" s="28"/>
      <c r="V140" s="28"/>
      <c r="W140" s="15"/>
      <c r="X140" s="28"/>
      <c r="Y140" s="28"/>
      <c r="Z140" s="28"/>
      <c r="AA140" s="15"/>
    </row>
    <row r="141" ht="12.75" customHeight="1">
      <c r="A141" s="28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U141" s="28"/>
      <c r="V141" s="28"/>
      <c r="W141" s="15"/>
      <c r="X141" s="28"/>
      <c r="Y141" s="28"/>
      <c r="Z141" s="28"/>
      <c r="AA141" s="15"/>
    </row>
    <row r="142" ht="12.75" customHeight="1">
      <c r="A142" s="28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U142" s="28"/>
      <c r="V142" s="28"/>
      <c r="W142" s="15"/>
      <c r="X142" s="28"/>
      <c r="Y142" s="28"/>
      <c r="Z142" s="28"/>
      <c r="AA142" s="15"/>
    </row>
    <row r="143" ht="12.75" customHeight="1">
      <c r="A143" s="2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U143" s="28"/>
      <c r="V143" s="28"/>
      <c r="W143" s="15"/>
      <c r="X143" s="28"/>
      <c r="Y143" s="28"/>
      <c r="Z143" s="28"/>
      <c r="AA143" s="15"/>
    </row>
    <row r="144" ht="12.75" customHeight="1">
      <c r="A144" s="2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U144" s="28"/>
      <c r="V144" s="28"/>
      <c r="W144" s="15"/>
      <c r="X144" s="28"/>
      <c r="Y144" s="28"/>
      <c r="Z144" s="28"/>
      <c r="AA144" s="15"/>
    </row>
    <row r="145" ht="12.75" customHeight="1">
      <c r="A145" s="2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U145" s="28"/>
      <c r="V145" s="28"/>
      <c r="W145" s="15"/>
      <c r="X145" s="28"/>
      <c r="Y145" s="28"/>
      <c r="Z145" s="28"/>
      <c r="AA145" s="15"/>
    </row>
    <row r="146" ht="12.75" customHeight="1">
      <c r="A146" s="2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U146" s="28"/>
      <c r="V146" s="28"/>
      <c r="W146" s="15"/>
      <c r="X146" s="28"/>
      <c r="Y146" s="28"/>
      <c r="Z146" s="28"/>
      <c r="AA146" s="15"/>
    </row>
    <row r="147" ht="12.75" customHeight="1">
      <c r="A147" s="2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U147" s="28"/>
      <c r="V147" s="28"/>
      <c r="W147" s="15"/>
      <c r="X147" s="28"/>
      <c r="Y147" s="28"/>
      <c r="Z147" s="28"/>
      <c r="AA147" s="15"/>
    </row>
    <row r="148" ht="12.75" customHeight="1">
      <c r="A148" s="28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U148" s="28"/>
      <c r="V148" s="28"/>
      <c r="W148" s="15"/>
      <c r="X148" s="28"/>
      <c r="Y148" s="28"/>
      <c r="Z148" s="28"/>
      <c r="AA148" s="15"/>
    </row>
    <row r="149" ht="12.75" customHeight="1">
      <c r="A149" s="28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U149" s="28"/>
      <c r="V149" s="28"/>
      <c r="W149" s="15"/>
      <c r="X149" s="28"/>
      <c r="Y149" s="28"/>
      <c r="Z149" s="28"/>
      <c r="AA149" s="15"/>
    </row>
    <row r="150" ht="12.75" customHeight="1">
      <c r="A150" s="28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U150" s="28"/>
      <c r="V150" s="28"/>
      <c r="W150" s="15"/>
      <c r="X150" s="28"/>
      <c r="Y150" s="28"/>
      <c r="Z150" s="28"/>
      <c r="AA150" s="15"/>
    </row>
    <row r="151" ht="12.75" customHeight="1">
      <c r="A151" s="2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U151" s="28"/>
      <c r="V151" s="28"/>
      <c r="W151" s="15"/>
      <c r="X151" s="28"/>
      <c r="Y151" s="28"/>
      <c r="Z151" s="28"/>
      <c r="AA151" s="15"/>
    </row>
    <row r="152" ht="12.75" customHeight="1">
      <c r="A152" s="28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U152" s="28"/>
      <c r="V152" s="28"/>
      <c r="W152" s="15"/>
      <c r="X152" s="28"/>
      <c r="Y152" s="28"/>
      <c r="Z152" s="28"/>
      <c r="AA152" s="15"/>
    </row>
    <row r="153" ht="12.75" customHeight="1">
      <c r="A153" s="28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U153" s="28"/>
      <c r="V153" s="28"/>
      <c r="W153" s="15"/>
      <c r="X153" s="28"/>
      <c r="Y153" s="28"/>
      <c r="Z153" s="28"/>
      <c r="AA153" s="15"/>
    </row>
    <row r="154" ht="12.75" customHeight="1">
      <c r="A154" s="28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U154" s="28"/>
      <c r="V154" s="28"/>
      <c r="W154" s="15"/>
      <c r="X154" s="28"/>
      <c r="Y154" s="28"/>
      <c r="Z154" s="28"/>
      <c r="AA154" s="15"/>
    </row>
    <row r="155" ht="12.75" customHeight="1">
      <c r="A155" s="2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U155" s="28"/>
      <c r="V155" s="28"/>
      <c r="W155" s="15"/>
      <c r="X155" s="28"/>
      <c r="Y155" s="28"/>
      <c r="Z155" s="28"/>
      <c r="AA155" s="15"/>
    </row>
    <row r="156" ht="12.75" customHeight="1">
      <c r="A156" s="2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U156" s="28"/>
      <c r="V156" s="28"/>
      <c r="W156" s="15"/>
      <c r="X156" s="28"/>
      <c r="Y156" s="28"/>
      <c r="Z156" s="28"/>
      <c r="AA156" s="15"/>
    </row>
    <row r="157" ht="12.75" customHeight="1">
      <c r="A157" s="2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U157" s="28"/>
      <c r="V157" s="28"/>
      <c r="W157" s="15"/>
      <c r="X157" s="28"/>
      <c r="Y157" s="28"/>
      <c r="Z157" s="28"/>
      <c r="AA157" s="15"/>
    </row>
    <row r="158" ht="12.75" customHeight="1">
      <c r="A158" s="28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U158" s="28"/>
      <c r="V158" s="28"/>
      <c r="W158" s="15"/>
      <c r="X158" s="28"/>
      <c r="Y158" s="28"/>
      <c r="Z158" s="28"/>
      <c r="AA158" s="15"/>
    </row>
    <row r="159" ht="12.75" customHeight="1">
      <c r="A159" s="28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U159" s="28"/>
      <c r="V159" s="28"/>
      <c r="W159" s="15"/>
      <c r="X159" s="28"/>
      <c r="Y159" s="28"/>
      <c r="Z159" s="28"/>
      <c r="AA159" s="15"/>
    </row>
    <row r="160" ht="12.75" customHeight="1">
      <c r="A160" s="28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U160" s="28"/>
      <c r="V160" s="28"/>
      <c r="W160" s="15"/>
      <c r="X160" s="28"/>
      <c r="Y160" s="28"/>
      <c r="Z160" s="28"/>
      <c r="AA160" s="15"/>
    </row>
    <row r="161" ht="12.75" customHeight="1">
      <c r="A161" s="28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U161" s="28"/>
      <c r="V161" s="28"/>
      <c r="W161" s="15"/>
      <c r="X161" s="28"/>
      <c r="Y161" s="28"/>
      <c r="Z161" s="28"/>
      <c r="AA161" s="15"/>
    </row>
    <row r="162" ht="12.75" customHeight="1">
      <c r="A162" s="2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U162" s="28"/>
      <c r="V162" s="28"/>
      <c r="W162" s="15"/>
      <c r="X162" s="28"/>
      <c r="Y162" s="28"/>
      <c r="Z162" s="28"/>
      <c r="AA162" s="15"/>
    </row>
    <row r="163" ht="12.75" customHeight="1">
      <c r="A163" s="28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U163" s="28"/>
      <c r="V163" s="28"/>
      <c r="W163" s="15"/>
      <c r="X163" s="28"/>
      <c r="Y163" s="28"/>
      <c r="Z163" s="28"/>
      <c r="AA163" s="15"/>
    </row>
    <row r="164" ht="12.75" customHeight="1">
      <c r="A164" s="28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U164" s="28"/>
      <c r="V164" s="28"/>
      <c r="W164" s="15"/>
      <c r="X164" s="28"/>
      <c r="Y164" s="28"/>
      <c r="Z164" s="28"/>
      <c r="AA164" s="15"/>
    </row>
    <row r="165" ht="12.75" customHeight="1">
      <c r="A165" s="2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U165" s="28"/>
      <c r="V165" s="28"/>
      <c r="W165" s="15"/>
      <c r="X165" s="28"/>
      <c r="Y165" s="28"/>
      <c r="Z165" s="28"/>
      <c r="AA165" s="15"/>
    </row>
    <row r="166" ht="12.75" customHeight="1">
      <c r="A166" s="2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U166" s="28"/>
      <c r="V166" s="28"/>
      <c r="W166" s="15"/>
      <c r="X166" s="28"/>
      <c r="Y166" s="28"/>
      <c r="Z166" s="28"/>
      <c r="AA166" s="15"/>
    </row>
    <row r="167" ht="12.75" customHeight="1">
      <c r="A167" s="2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U167" s="28"/>
      <c r="V167" s="28"/>
      <c r="W167" s="15"/>
      <c r="X167" s="28"/>
      <c r="Y167" s="28"/>
      <c r="Z167" s="28"/>
      <c r="AA167" s="15"/>
    </row>
    <row r="168" ht="12.75" customHeight="1">
      <c r="A168" s="2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U168" s="28"/>
      <c r="V168" s="28"/>
      <c r="W168" s="15"/>
      <c r="X168" s="28"/>
      <c r="Y168" s="28"/>
      <c r="Z168" s="28"/>
      <c r="AA168" s="15"/>
    </row>
    <row r="169" ht="12.75" customHeight="1">
      <c r="A169" s="28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U169" s="28"/>
      <c r="V169" s="28"/>
      <c r="W169" s="15"/>
      <c r="X169" s="28"/>
      <c r="Y169" s="28"/>
      <c r="Z169" s="28"/>
      <c r="AA169" s="15"/>
    </row>
    <row r="170" ht="12.75" customHeight="1">
      <c r="A170" s="2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U170" s="28"/>
      <c r="V170" s="28"/>
      <c r="W170" s="15"/>
      <c r="X170" s="28"/>
      <c r="Y170" s="28"/>
      <c r="Z170" s="28"/>
      <c r="AA170" s="15"/>
    </row>
    <row r="171" ht="12.75" customHeight="1">
      <c r="A171" s="28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U171" s="28"/>
      <c r="V171" s="28"/>
      <c r="W171" s="15"/>
      <c r="X171" s="28"/>
      <c r="Y171" s="28"/>
      <c r="Z171" s="28"/>
      <c r="AA171" s="15"/>
    </row>
    <row r="172" ht="12.75" customHeight="1">
      <c r="A172" s="28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U172" s="28"/>
      <c r="V172" s="28"/>
      <c r="W172" s="15"/>
      <c r="X172" s="28"/>
      <c r="Y172" s="28"/>
      <c r="Z172" s="28"/>
      <c r="AA172" s="15"/>
    </row>
    <row r="173" ht="12.75" customHeight="1">
      <c r="A173" s="2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U173" s="28"/>
      <c r="V173" s="28"/>
      <c r="W173" s="15"/>
      <c r="X173" s="28"/>
      <c r="Y173" s="28"/>
      <c r="Z173" s="28"/>
      <c r="AA173" s="15"/>
    </row>
    <row r="174" ht="12.75" customHeight="1">
      <c r="A174" s="28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U174" s="28"/>
      <c r="V174" s="28"/>
      <c r="W174" s="15"/>
      <c r="X174" s="28"/>
      <c r="Y174" s="28"/>
      <c r="Z174" s="28"/>
      <c r="AA174" s="15"/>
    </row>
    <row r="175" ht="12.75" customHeight="1">
      <c r="A175" s="2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U175" s="28"/>
      <c r="V175" s="28"/>
      <c r="W175" s="15"/>
      <c r="X175" s="28"/>
      <c r="Y175" s="28"/>
      <c r="Z175" s="28"/>
      <c r="AA175" s="15"/>
    </row>
    <row r="176" ht="12.75" customHeight="1">
      <c r="A176" s="2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U176" s="28"/>
      <c r="V176" s="28"/>
      <c r="W176" s="15"/>
      <c r="X176" s="28"/>
      <c r="Y176" s="28"/>
      <c r="Z176" s="28"/>
      <c r="AA176" s="15"/>
    </row>
    <row r="177" ht="12.75" customHeight="1">
      <c r="A177" s="2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U177" s="28"/>
      <c r="V177" s="28"/>
      <c r="W177" s="15"/>
      <c r="X177" s="28"/>
      <c r="Y177" s="28"/>
      <c r="Z177" s="28"/>
      <c r="AA177" s="15"/>
    </row>
    <row r="178" ht="12.75" customHeight="1">
      <c r="A178" s="28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U178" s="28"/>
      <c r="V178" s="28"/>
      <c r="W178" s="15"/>
      <c r="X178" s="28"/>
      <c r="Y178" s="28"/>
      <c r="Z178" s="28"/>
      <c r="AA178" s="15"/>
    </row>
    <row r="179" ht="12.75" customHeight="1">
      <c r="A179" s="28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U179" s="28"/>
      <c r="V179" s="28"/>
      <c r="W179" s="15"/>
      <c r="X179" s="28"/>
      <c r="Y179" s="28"/>
      <c r="Z179" s="28"/>
      <c r="AA179" s="15"/>
    </row>
    <row r="180" ht="12.75" customHeight="1">
      <c r="A180" s="28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U180" s="28"/>
      <c r="V180" s="28"/>
      <c r="W180" s="15"/>
      <c r="X180" s="28"/>
      <c r="Y180" s="28"/>
      <c r="Z180" s="28"/>
      <c r="AA180" s="15"/>
    </row>
    <row r="181" ht="12.75" customHeight="1">
      <c r="A181" s="28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U181" s="28"/>
      <c r="V181" s="28"/>
      <c r="W181" s="15"/>
      <c r="X181" s="28"/>
      <c r="Y181" s="28"/>
      <c r="Z181" s="28"/>
      <c r="AA181" s="15"/>
    </row>
    <row r="182" ht="12.75" customHeight="1">
      <c r="A182" s="2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U182" s="28"/>
      <c r="V182" s="28"/>
      <c r="W182" s="15"/>
      <c r="X182" s="28"/>
      <c r="Y182" s="28"/>
      <c r="Z182" s="28"/>
      <c r="AA182" s="15"/>
    </row>
    <row r="183" ht="12.75" customHeight="1">
      <c r="A183" s="28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U183" s="28"/>
      <c r="V183" s="28"/>
      <c r="W183" s="15"/>
      <c r="X183" s="28"/>
      <c r="Y183" s="28"/>
      <c r="Z183" s="28"/>
      <c r="AA183" s="15"/>
    </row>
    <row r="184" ht="12.75" customHeight="1">
      <c r="A184" s="2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U184" s="28"/>
      <c r="V184" s="28"/>
      <c r="W184" s="15"/>
      <c r="X184" s="28"/>
      <c r="Y184" s="28"/>
      <c r="Z184" s="28"/>
      <c r="AA184" s="15"/>
    </row>
    <row r="185" ht="12.75" customHeight="1">
      <c r="A185" s="2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U185" s="28"/>
      <c r="V185" s="28"/>
      <c r="W185" s="15"/>
      <c r="X185" s="28"/>
      <c r="Y185" s="28"/>
      <c r="Z185" s="28"/>
      <c r="AA185" s="15"/>
    </row>
    <row r="186" ht="12.75" customHeight="1">
      <c r="A186" s="2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U186" s="28"/>
      <c r="V186" s="28"/>
      <c r="W186" s="15"/>
      <c r="X186" s="28"/>
      <c r="Y186" s="28"/>
      <c r="Z186" s="28"/>
      <c r="AA186" s="15"/>
    </row>
    <row r="187" ht="12.75" customHeight="1">
      <c r="A187" s="2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U187" s="28"/>
      <c r="V187" s="28"/>
      <c r="W187" s="15"/>
      <c r="X187" s="28"/>
      <c r="Y187" s="28"/>
      <c r="Z187" s="28"/>
      <c r="AA187" s="15"/>
    </row>
    <row r="188" ht="12.75" customHeight="1">
      <c r="A188" s="28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U188" s="28"/>
      <c r="V188" s="28"/>
      <c r="W188" s="15"/>
      <c r="X188" s="28"/>
      <c r="Y188" s="28"/>
      <c r="Z188" s="28"/>
      <c r="AA188" s="15"/>
    </row>
    <row r="189" ht="12.75" customHeight="1">
      <c r="A189" s="28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U189" s="28"/>
      <c r="V189" s="28"/>
      <c r="W189" s="15"/>
      <c r="X189" s="28"/>
      <c r="Y189" s="28"/>
      <c r="Z189" s="28"/>
      <c r="AA189" s="15"/>
    </row>
    <row r="190" ht="12.75" customHeight="1">
      <c r="A190" s="28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U190" s="28"/>
      <c r="V190" s="28"/>
      <c r="W190" s="15"/>
      <c r="X190" s="28"/>
      <c r="Y190" s="28"/>
      <c r="Z190" s="28"/>
      <c r="AA190" s="15"/>
    </row>
    <row r="191" ht="12.75" customHeight="1">
      <c r="A191" s="28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U191" s="28"/>
      <c r="V191" s="28"/>
      <c r="W191" s="15"/>
      <c r="X191" s="28"/>
      <c r="Y191" s="28"/>
      <c r="Z191" s="28"/>
      <c r="AA191" s="15"/>
    </row>
    <row r="192" ht="12.75" customHeight="1">
      <c r="A192" s="2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U192" s="28"/>
      <c r="V192" s="28"/>
      <c r="W192" s="15"/>
      <c r="X192" s="28"/>
      <c r="Y192" s="28"/>
      <c r="Z192" s="28"/>
      <c r="AA192" s="15"/>
    </row>
    <row r="193" ht="12.75" customHeight="1">
      <c r="A193" s="2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U193" s="28"/>
      <c r="V193" s="28"/>
      <c r="W193" s="15"/>
      <c r="X193" s="28"/>
      <c r="Y193" s="28"/>
      <c r="Z193" s="28"/>
      <c r="AA193" s="15"/>
    </row>
    <row r="194" ht="12.75" customHeight="1">
      <c r="A194" s="2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U194" s="28"/>
      <c r="V194" s="28"/>
      <c r="W194" s="15"/>
      <c r="X194" s="28"/>
      <c r="Y194" s="28"/>
      <c r="Z194" s="28"/>
      <c r="AA194" s="15"/>
    </row>
    <row r="195" ht="12.75" customHeight="1">
      <c r="A195" s="2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U195" s="28"/>
      <c r="V195" s="28"/>
      <c r="W195" s="15"/>
      <c r="X195" s="28"/>
      <c r="Y195" s="28"/>
      <c r="Z195" s="28"/>
      <c r="AA195" s="15"/>
    </row>
    <row r="196" ht="12.75" customHeight="1">
      <c r="A196" s="2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U196" s="28"/>
      <c r="V196" s="28"/>
      <c r="W196" s="15"/>
      <c r="X196" s="28"/>
      <c r="Y196" s="28"/>
      <c r="Z196" s="28"/>
      <c r="AA196" s="15"/>
    </row>
    <row r="197" ht="12.75" customHeight="1">
      <c r="A197" s="2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U197" s="28"/>
      <c r="V197" s="28"/>
      <c r="W197" s="15"/>
      <c r="X197" s="28"/>
      <c r="Y197" s="28"/>
      <c r="Z197" s="28"/>
      <c r="AA197" s="15"/>
    </row>
    <row r="198" ht="12.75" customHeight="1">
      <c r="A198" s="2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U198" s="28"/>
      <c r="V198" s="28"/>
      <c r="W198" s="15"/>
      <c r="X198" s="28"/>
      <c r="Y198" s="28"/>
      <c r="Z198" s="28"/>
      <c r="AA198" s="15"/>
    </row>
    <row r="199" ht="12.75" customHeight="1">
      <c r="A199" s="28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U199" s="28"/>
      <c r="V199" s="28"/>
      <c r="W199" s="15"/>
      <c r="X199" s="28"/>
      <c r="Y199" s="28"/>
      <c r="Z199" s="28"/>
      <c r="AA199" s="15"/>
    </row>
    <row r="200" ht="12.75" customHeight="1">
      <c r="A200" s="28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U200" s="28"/>
      <c r="V200" s="28"/>
      <c r="W200" s="15"/>
      <c r="X200" s="28"/>
      <c r="Y200" s="28"/>
      <c r="Z200" s="28"/>
      <c r="AA200" s="15"/>
    </row>
    <row r="201" ht="12.75" customHeight="1">
      <c r="A201" s="28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U201" s="28"/>
      <c r="V201" s="28"/>
      <c r="W201" s="15"/>
      <c r="X201" s="28"/>
      <c r="Y201" s="28"/>
      <c r="Z201" s="28"/>
      <c r="AA201" s="15"/>
    </row>
    <row r="202" ht="12.75" customHeight="1">
      <c r="A202" s="28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U202" s="28"/>
      <c r="V202" s="28"/>
      <c r="W202" s="15"/>
      <c r="X202" s="28"/>
      <c r="Y202" s="28"/>
      <c r="Z202" s="28"/>
      <c r="AA202" s="15"/>
    </row>
    <row r="203" ht="12.75" customHeight="1">
      <c r="A203" s="28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U203" s="28"/>
      <c r="V203" s="28"/>
      <c r="W203" s="15"/>
      <c r="X203" s="28"/>
      <c r="Y203" s="28"/>
      <c r="Z203" s="28"/>
      <c r="AA203" s="15"/>
    </row>
    <row r="204" ht="12.75" customHeight="1">
      <c r="A204" s="28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U204" s="28"/>
      <c r="V204" s="28"/>
      <c r="W204" s="15"/>
      <c r="X204" s="28"/>
      <c r="Y204" s="28"/>
      <c r="Z204" s="28"/>
      <c r="AA204" s="15"/>
    </row>
    <row r="205" ht="12.75" customHeight="1">
      <c r="A205" s="28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U205" s="28"/>
      <c r="V205" s="28"/>
      <c r="W205" s="15"/>
      <c r="X205" s="28"/>
      <c r="Y205" s="28"/>
      <c r="Z205" s="28"/>
      <c r="AA205" s="15"/>
    </row>
    <row r="206" ht="12.75" customHeight="1">
      <c r="A206" s="2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U206" s="28"/>
      <c r="V206" s="28"/>
      <c r="W206" s="15"/>
      <c r="X206" s="28"/>
      <c r="Y206" s="28"/>
      <c r="Z206" s="28"/>
      <c r="AA206" s="15"/>
    </row>
    <row r="207" ht="12.75" customHeight="1">
      <c r="A207" s="2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U207" s="28"/>
      <c r="V207" s="28"/>
      <c r="W207" s="15"/>
      <c r="X207" s="28"/>
      <c r="Y207" s="28"/>
      <c r="Z207" s="28"/>
      <c r="AA207" s="15"/>
    </row>
    <row r="208" ht="12.75" customHeight="1">
      <c r="A208" s="28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U208" s="28"/>
      <c r="V208" s="28"/>
      <c r="W208" s="15"/>
      <c r="X208" s="28"/>
      <c r="Y208" s="28"/>
      <c r="Z208" s="28"/>
      <c r="AA208" s="15"/>
    </row>
    <row r="209" ht="12.75" customHeight="1">
      <c r="A209" s="28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U209" s="28"/>
      <c r="V209" s="28"/>
      <c r="W209" s="15"/>
      <c r="X209" s="28"/>
      <c r="Y209" s="28"/>
      <c r="Z209" s="28"/>
      <c r="AA209" s="15"/>
    </row>
    <row r="210" ht="12.75" customHeight="1">
      <c r="A210" s="28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U210" s="28"/>
      <c r="V210" s="28"/>
      <c r="W210" s="15"/>
      <c r="X210" s="28"/>
      <c r="Y210" s="28"/>
      <c r="Z210" s="28"/>
      <c r="AA210" s="15"/>
    </row>
    <row r="211" ht="12.75" customHeight="1">
      <c r="A211" s="28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U211" s="28"/>
      <c r="V211" s="28"/>
      <c r="W211" s="15"/>
      <c r="X211" s="28"/>
      <c r="Y211" s="28"/>
      <c r="Z211" s="28"/>
      <c r="AA211" s="15"/>
    </row>
    <row r="212" ht="12.75" customHeight="1">
      <c r="A212" s="28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U212" s="28"/>
      <c r="V212" s="28"/>
      <c r="W212" s="15"/>
      <c r="X212" s="28"/>
      <c r="Y212" s="28"/>
      <c r="Z212" s="28"/>
      <c r="AA212" s="15"/>
    </row>
    <row r="213" ht="12.75" customHeight="1">
      <c r="A213" s="28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U213" s="28"/>
      <c r="V213" s="28"/>
      <c r="W213" s="15"/>
      <c r="X213" s="28"/>
      <c r="Y213" s="28"/>
      <c r="Z213" s="28"/>
      <c r="AA213" s="15"/>
    </row>
    <row r="214" ht="12.75" customHeight="1">
      <c r="A214" s="28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U214" s="28"/>
      <c r="V214" s="28"/>
      <c r="W214" s="15"/>
      <c r="X214" s="28"/>
      <c r="Y214" s="28"/>
      <c r="Z214" s="28"/>
      <c r="AA214" s="15"/>
    </row>
    <row r="215" ht="12.75" customHeight="1">
      <c r="A215" s="28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U215" s="28"/>
      <c r="V215" s="28"/>
      <c r="W215" s="15"/>
      <c r="X215" s="28"/>
      <c r="Y215" s="28"/>
      <c r="Z215" s="28"/>
      <c r="AA215" s="15"/>
    </row>
    <row r="216" ht="12.75" customHeight="1">
      <c r="A216" s="2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U216" s="28"/>
      <c r="V216" s="28"/>
      <c r="W216" s="15"/>
      <c r="X216" s="28"/>
      <c r="Y216" s="28"/>
      <c r="Z216" s="28"/>
      <c r="AA216" s="15"/>
    </row>
    <row r="217" ht="12.75" customHeight="1">
      <c r="A217" s="2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U217" s="28"/>
      <c r="V217" s="28"/>
      <c r="W217" s="15"/>
      <c r="X217" s="28"/>
      <c r="Y217" s="28"/>
      <c r="Z217" s="28"/>
      <c r="AA217" s="15"/>
    </row>
    <row r="218" ht="12.75" customHeight="1">
      <c r="A218" s="28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U218" s="28"/>
      <c r="V218" s="28"/>
      <c r="W218" s="15"/>
      <c r="X218" s="28"/>
      <c r="Y218" s="28"/>
      <c r="Z218" s="28"/>
      <c r="AA218" s="15"/>
    </row>
    <row r="219" ht="12.75" customHeight="1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U219" s="28"/>
      <c r="V219" s="28"/>
      <c r="W219" s="15"/>
      <c r="X219" s="28"/>
      <c r="Y219" s="28"/>
      <c r="Z219" s="28"/>
      <c r="AA219" s="15"/>
    </row>
    <row r="220" ht="12.75" customHeight="1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U220" s="28"/>
      <c r="V220" s="28"/>
      <c r="W220" s="15"/>
      <c r="X220" s="28"/>
      <c r="Y220" s="28"/>
      <c r="Z220" s="28"/>
      <c r="AA220" s="15"/>
    </row>
    <row r="221" ht="12.75" customHeight="1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U221" s="28"/>
      <c r="V221" s="28"/>
      <c r="W221" s="15"/>
      <c r="X221" s="28"/>
      <c r="Y221" s="28"/>
      <c r="Z221" s="28"/>
      <c r="AA221" s="15"/>
    </row>
    <row r="222" ht="12.75" customHeight="1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U222" s="28"/>
      <c r="V222" s="28"/>
      <c r="W222" s="15"/>
      <c r="X222" s="28"/>
      <c r="Y222" s="28"/>
      <c r="Z222" s="28"/>
      <c r="AA222" s="15"/>
    </row>
    <row r="223" ht="12.75" customHeight="1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U223" s="28"/>
      <c r="V223" s="28"/>
      <c r="W223" s="15"/>
      <c r="X223" s="28"/>
      <c r="Y223" s="28"/>
      <c r="Z223" s="28"/>
      <c r="AA223" s="15"/>
    </row>
    <row r="224" ht="12.75" customHeight="1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U224" s="28"/>
      <c r="V224" s="28"/>
      <c r="W224" s="15"/>
      <c r="X224" s="28"/>
      <c r="Y224" s="28"/>
      <c r="Z224" s="28"/>
      <c r="AA224" s="15"/>
    </row>
    <row r="225" ht="12.75" customHeight="1">
      <c r="A225" s="28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U225" s="28"/>
      <c r="V225" s="28"/>
      <c r="W225" s="15"/>
      <c r="X225" s="28"/>
      <c r="Y225" s="28"/>
      <c r="Z225" s="28"/>
      <c r="AA225" s="15"/>
    </row>
    <row r="226" ht="12.75" customHeight="1">
      <c r="A226" s="28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U226" s="28"/>
      <c r="V226" s="28"/>
      <c r="W226" s="15"/>
      <c r="X226" s="28"/>
      <c r="Y226" s="28"/>
      <c r="Z226" s="28"/>
      <c r="AA226" s="15"/>
    </row>
    <row r="227" ht="12.75" customHeight="1">
      <c r="A227" s="28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U227" s="28"/>
      <c r="V227" s="28"/>
      <c r="W227" s="15"/>
      <c r="X227" s="28"/>
      <c r="Y227" s="28"/>
      <c r="Z227" s="28"/>
      <c r="AA227" s="15"/>
    </row>
    <row r="228" ht="12.75" customHeight="1">
      <c r="A228" s="28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U228" s="28"/>
      <c r="V228" s="28"/>
      <c r="W228" s="15"/>
      <c r="X228" s="28"/>
      <c r="Y228" s="28"/>
      <c r="Z228" s="28"/>
      <c r="AA228" s="15"/>
    </row>
    <row r="229" ht="12.75" customHeight="1">
      <c r="A229" s="28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U229" s="28"/>
      <c r="V229" s="28"/>
      <c r="W229" s="15"/>
      <c r="X229" s="28"/>
      <c r="Y229" s="28"/>
      <c r="Z229" s="28"/>
      <c r="AA229" s="15"/>
    </row>
    <row r="230" ht="12.75" customHeight="1">
      <c r="A230" s="28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U230" s="28"/>
      <c r="V230" s="28"/>
      <c r="W230" s="15"/>
      <c r="X230" s="28"/>
      <c r="Y230" s="28"/>
      <c r="Z230" s="28"/>
      <c r="AA230" s="15"/>
    </row>
    <row r="231" ht="12.75" customHeight="1">
      <c r="A231" s="28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U231" s="28"/>
      <c r="V231" s="28"/>
      <c r="W231" s="15"/>
      <c r="X231" s="28"/>
      <c r="Y231" s="28"/>
      <c r="Z231" s="28"/>
      <c r="AA231" s="15"/>
    </row>
    <row r="232" ht="12.75" customHeight="1">
      <c r="A232" s="28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U232" s="28"/>
      <c r="V232" s="28"/>
      <c r="W232" s="15"/>
      <c r="X232" s="28"/>
      <c r="Y232" s="28"/>
      <c r="Z232" s="28"/>
      <c r="AA232" s="15"/>
    </row>
    <row r="233" ht="12.75" customHeight="1">
      <c r="A233" s="28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U233" s="28"/>
      <c r="V233" s="28"/>
      <c r="W233" s="15"/>
      <c r="X233" s="28"/>
      <c r="Y233" s="28"/>
      <c r="Z233" s="28"/>
      <c r="AA233" s="15"/>
    </row>
    <row r="234" ht="12.75" customHeight="1">
      <c r="A234" s="28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U234" s="28"/>
      <c r="V234" s="28"/>
      <c r="W234" s="15"/>
      <c r="X234" s="28"/>
      <c r="Y234" s="28"/>
      <c r="Z234" s="28"/>
      <c r="AA234" s="15"/>
    </row>
    <row r="235" ht="12.75" customHeight="1">
      <c r="A235" s="2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U235" s="28"/>
      <c r="V235" s="28"/>
      <c r="W235" s="15"/>
      <c r="X235" s="28"/>
      <c r="Y235" s="28"/>
      <c r="Z235" s="28"/>
      <c r="AA235" s="15"/>
    </row>
    <row r="236" ht="12.75" customHeight="1">
      <c r="A236" s="28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U236" s="28"/>
      <c r="V236" s="28"/>
      <c r="W236" s="15"/>
      <c r="X236" s="28"/>
      <c r="Y236" s="28"/>
      <c r="Z236" s="28"/>
      <c r="AA236" s="15"/>
    </row>
    <row r="237" ht="12.75" customHeight="1">
      <c r="A237" s="28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U237" s="28"/>
      <c r="V237" s="28"/>
      <c r="W237" s="15"/>
      <c r="X237" s="28"/>
      <c r="Y237" s="28"/>
      <c r="Z237" s="28"/>
      <c r="AA237" s="15"/>
    </row>
    <row r="238" ht="12.75" customHeight="1">
      <c r="A238" s="28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U238" s="28"/>
      <c r="V238" s="28"/>
      <c r="W238" s="15"/>
      <c r="X238" s="28"/>
      <c r="Y238" s="28"/>
      <c r="Z238" s="28"/>
      <c r="AA238" s="15"/>
    </row>
    <row r="239" ht="12.75" customHeight="1">
      <c r="A239" s="28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U239" s="28"/>
      <c r="V239" s="28"/>
      <c r="W239" s="15"/>
      <c r="X239" s="28"/>
      <c r="Y239" s="28"/>
      <c r="Z239" s="28"/>
      <c r="AA239" s="15"/>
    </row>
    <row r="240" ht="12.75" customHeight="1">
      <c r="A240" s="28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U240" s="28"/>
      <c r="V240" s="28"/>
      <c r="W240" s="15"/>
      <c r="X240" s="28"/>
      <c r="Y240" s="28"/>
      <c r="Z240" s="28"/>
      <c r="AA240" s="15"/>
    </row>
    <row r="241" ht="12.75" customHeight="1">
      <c r="A241" s="28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U241" s="28"/>
      <c r="V241" s="28"/>
      <c r="W241" s="15"/>
      <c r="X241" s="28"/>
      <c r="Y241" s="28"/>
      <c r="Z241" s="28"/>
      <c r="AA241" s="15"/>
    </row>
    <row r="242" ht="12.75" customHeight="1">
      <c r="A242" s="28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U242" s="28"/>
      <c r="V242" s="28"/>
      <c r="W242" s="15"/>
      <c r="X242" s="28"/>
      <c r="Y242" s="28"/>
      <c r="Z242" s="28"/>
      <c r="AA242" s="15"/>
    </row>
    <row r="243" ht="12.75" customHeight="1">
      <c r="A243" s="28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U243" s="28"/>
      <c r="V243" s="28"/>
      <c r="W243" s="15"/>
      <c r="X243" s="28"/>
      <c r="Y243" s="28"/>
      <c r="Z243" s="28"/>
      <c r="AA243" s="15"/>
    </row>
    <row r="244" ht="12.75" customHeight="1">
      <c r="A244" s="28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U244" s="28"/>
      <c r="V244" s="28"/>
      <c r="W244" s="15"/>
      <c r="X244" s="28"/>
      <c r="Y244" s="28"/>
      <c r="Z244" s="28"/>
      <c r="AA244" s="15"/>
    </row>
    <row r="245" ht="12.75" customHeight="1">
      <c r="A245" s="28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U245" s="28"/>
      <c r="V245" s="28"/>
      <c r="W245" s="15"/>
      <c r="X245" s="28"/>
      <c r="Y245" s="28"/>
      <c r="Z245" s="28"/>
      <c r="AA245" s="15"/>
    </row>
    <row r="246" ht="12.75" customHeight="1">
      <c r="A246" s="28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U246" s="28"/>
      <c r="V246" s="28"/>
      <c r="W246" s="15"/>
      <c r="X246" s="28"/>
      <c r="Y246" s="28"/>
      <c r="Z246" s="28"/>
      <c r="AA246" s="15"/>
    </row>
    <row r="247" ht="12.75" customHeight="1">
      <c r="A247" s="28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U247" s="28"/>
      <c r="V247" s="28"/>
      <c r="W247" s="15"/>
      <c r="X247" s="28"/>
      <c r="Y247" s="28"/>
      <c r="Z247" s="28"/>
      <c r="AA247" s="15"/>
    </row>
    <row r="248" ht="12.75" customHeight="1">
      <c r="A248" s="28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U248" s="28"/>
      <c r="V248" s="28"/>
      <c r="W248" s="15"/>
      <c r="X248" s="28"/>
      <c r="Y248" s="28"/>
      <c r="Z248" s="28"/>
      <c r="AA248" s="15"/>
    </row>
    <row r="249" ht="12.75" customHeight="1">
      <c r="A249" s="2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U249" s="28"/>
      <c r="V249" s="28"/>
      <c r="W249" s="15"/>
      <c r="X249" s="28"/>
      <c r="Y249" s="28"/>
      <c r="Z249" s="28"/>
      <c r="AA249" s="15"/>
    </row>
    <row r="250" ht="12.75" customHeight="1">
      <c r="A250" s="28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U250" s="28"/>
      <c r="V250" s="28"/>
      <c r="W250" s="15"/>
      <c r="X250" s="28"/>
      <c r="Y250" s="28"/>
      <c r="Z250" s="28"/>
      <c r="AA250" s="15"/>
    </row>
    <row r="251" ht="12.75" customHeight="1">
      <c r="A251" s="28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U251" s="28"/>
      <c r="V251" s="28"/>
      <c r="W251" s="15"/>
      <c r="X251" s="28"/>
      <c r="Y251" s="28"/>
      <c r="Z251" s="28"/>
      <c r="AA251" s="15"/>
    </row>
    <row r="252" ht="12.75" customHeight="1">
      <c r="A252" s="28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U252" s="28"/>
      <c r="V252" s="28"/>
      <c r="W252" s="15"/>
      <c r="X252" s="28"/>
      <c r="Y252" s="28"/>
      <c r="Z252" s="28"/>
      <c r="AA252" s="15"/>
    </row>
    <row r="253" ht="12.75" customHeight="1">
      <c r="A253" s="28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U253" s="28"/>
      <c r="V253" s="28"/>
      <c r="W253" s="15"/>
      <c r="X253" s="28"/>
      <c r="Y253" s="28"/>
      <c r="Z253" s="28"/>
      <c r="AA253" s="15"/>
    </row>
    <row r="254" ht="12.75" customHeight="1">
      <c r="A254" s="28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U254" s="28"/>
      <c r="V254" s="28"/>
      <c r="W254" s="15"/>
      <c r="X254" s="28"/>
      <c r="Y254" s="28"/>
      <c r="Z254" s="28"/>
      <c r="AA254" s="15"/>
    </row>
    <row r="255" ht="12.75" customHeight="1">
      <c r="A255" s="28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U255" s="28"/>
      <c r="V255" s="28"/>
      <c r="W255" s="15"/>
      <c r="X255" s="28"/>
      <c r="Y255" s="28"/>
      <c r="Z255" s="28"/>
      <c r="AA255" s="15"/>
    </row>
    <row r="256" ht="12.75" customHeight="1">
      <c r="A256" s="28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U256" s="28"/>
      <c r="V256" s="28"/>
      <c r="W256" s="15"/>
      <c r="X256" s="28"/>
      <c r="Y256" s="28"/>
      <c r="Z256" s="28"/>
      <c r="AA256" s="15"/>
    </row>
    <row r="257" ht="12.75" customHeight="1">
      <c r="A257" s="28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U257" s="28"/>
      <c r="V257" s="28"/>
      <c r="W257" s="15"/>
      <c r="X257" s="28"/>
      <c r="Y257" s="28"/>
      <c r="Z257" s="28"/>
      <c r="AA257" s="15"/>
    </row>
    <row r="258" ht="12.75" customHeight="1">
      <c r="A258" s="28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U258" s="28"/>
      <c r="V258" s="28"/>
      <c r="W258" s="15"/>
      <c r="X258" s="28"/>
      <c r="Y258" s="28"/>
      <c r="Z258" s="28"/>
      <c r="AA258" s="15"/>
    </row>
    <row r="259" ht="12.75" customHeight="1">
      <c r="A259" s="28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U259" s="28"/>
      <c r="V259" s="28"/>
      <c r="W259" s="15"/>
      <c r="X259" s="28"/>
      <c r="Y259" s="28"/>
      <c r="Z259" s="28"/>
      <c r="AA259" s="15"/>
    </row>
    <row r="260" ht="12.75" customHeight="1">
      <c r="A260" s="28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U260" s="28"/>
      <c r="V260" s="28"/>
      <c r="W260" s="15"/>
      <c r="X260" s="28"/>
      <c r="Y260" s="28"/>
      <c r="Z260" s="28"/>
      <c r="AA260" s="15"/>
    </row>
    <row r="261" ht="12.75" customHeight="1">
      <c r="A261" s="28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U261" s="28"/>
      <c r="V261" s="28"/>
      <c r="W261" s="15"/>
      <c r="X261" s="28"/>
      <c r="Y261" s="28"/>
      <c r="Z261" s="28"/>
      <c r="AA261" s="15"/>
    </row>
    <row r="262" ht="12.75" customHeight="1">
      <c r="A262" s="28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U262" s="28"/>
      <c r="V262" s="28"/>
      <c r="W262" s="15"/>
      <c r="X262" s="28"/>
      <c r="Y262" s="28"/>
      <c r="Z262" s="28"/>
      <c r="AA262" s="15"/>
    </row>
    <row r="263" ht="12.75" customHeight="1">
      <c r="A263" s="28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U263" s="28"/>
      <c r="V263" s="28"/>
      <c r="W263" s="15"/>
      <c r="X263" s="28"/>
      <c r="Y263" s="28"/>
      <c r="Z263" s="28"/>
      <c r="AA263" s="15"/>
    </row>
    <row r="264" ht="12.75" customHeight="1">
      <c r="A264" s="28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U264" s="28"/>
      <c r="V264" s="28"/>
      <c r="W264" s="15"/>
      <c r="X264" s="28"/>
      <c r="Y264" s="28"/>
      <c r="Z264" s="28"/>
      <c r="AA264" s="15"/>
    </row>
    <row r="265" ht="12.75" customHeight="1">
      <c r="A265" s="28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U265" s="28"/>
      <c r="V265" s="28"/>
      <c r="W265" s="15"/>
      <c r="X265" s="28"/>
      <c r="Y265" s="28"/>
      <c r="Z265" s="28"/>
      <c r="AA265" s="15"/>
    </row>
    <row r="266" ht="12.75" customHeight="1">
      <c r="A266" s="28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U266" s="28"/>
      <c r="V266" s="28"/>
      <c r="W266" s="15"/>
      <c r="X266" s="28"/>
      <c r="Y266" s="28"/>
      <c r="Z266" s="28"/>
      <c r="AA266" s="15"/>
    </row>
    <row r="267" ht="12.75" customHeight="1">
      <c r="A267" s="28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U267" s="28"/>
      <c r="V267" s="28"/>
      <c r="W267" s="15"/>
      <c r="X267" s="28"/>
      <c r="Y267" s="28"/>
      <c r="Z267" s="28"/>
      <c r="AA267" s="15"/>
    </row>
    <row r="268" ht="12.75" customHeight="1">
      <c r="A268" s="28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U268" s="28"/>
      <c r="V268" s="28"/>
      <c r="W268" s="15"/>
      <c r="X268" s="28"/>
      <c r="Y268" s="28"/>
      <c r="Z268" s="28"/>
      <c r="AA268" s="15"/>
    </row>
    <row r="269" ht="12.75" customHeight="1">
      <c r="A269" s="28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U269" s="28"/>
      <c r="V269" s="28"/>
      <c r="W269" s="15"/>
      <c r="X269" s="28"/>
      <c r="Y269" s="28"/>
      <c r="Z269" s="28"/>
      <c r="AA269" s="15"/>
    </row>
    <row r="270" ht="12.75" customHeight="1">
      <c r="A270" s="28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U270" s="28"/>
      <c r="V270" s="28"/>
      <c r="W270" s="15"/>
      <c r="X270" s="28"/>
      <c r="Y270" s="28"/>
      <c r="Z270" s="28"/>
      <c r="AA270" s="15"/>
    </row>
    <row r="271" ht="12.75" customHeight="1">
      <c r="A271" s="28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U271" s="28"/>
      <c r="V271" s="28"/>
      <c r="W271" s="15"/>
      <c r="X271" s="28"/>
      <c r="Y271" s="28"/>
      <c r="Z271" s="28"/>
      <c r="AA271" s="15"/>
    </row>
    <row r="272" ht="12.75" customHeight="1">
      <c r="A272" s="28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U272" s="28"/>
      <c r="V272" s="28"/>
      <c r="W272" s="15"/>
      <c r="X272" s="28"/>
      <c r="Y272" s="28"/>
      <c r="Z272" s="28"/>
      <c r="AA272" s="15"/>
    </row>
    <row r="273" ht="12.75" customHeight="1">
      <c r="A273" s="28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U273" s="28"/>
      <c r="V273" s="28"/>
      <c r="W273" s="15"/>
      <c r="X273" s="28"/>
      <c r="Y273" s="28"/>
      <c r="Z273" s="28"/>
      <c r="AA273" s="15"/>
    </row>
    <row r="274" ht="12.75" customHeight="1">
      <c r="A274" s="28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U274" s="28"/>
      <c r="V274" s="28"/>
      <c r="W274" s="15"/>
      <c r="X274" s="28"/>
      <c r="Y274" s="28"/>
      <c r="Z274" s="28"/>
      <c r="AA274" s="15"/>
    </row>
    <row r="275" ht="12.75" customHeight="1">
      <c r="A275" s="28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U275" s="28"/>
      <c r="V275" s="28"/>
      <c r="W275" s="15"/>
      <c r="X275" s="28"/>
      <c r="Y275" s="28"/>
      <c r="Z275" s="28"/>
      <c r="AA275" s="15"/>
    </row>
    <row r="276" ht="12.75" customHeight="1">
      <c r="A276" s="28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U276" s="28"/>
      <c r="V276" s="28"/>
      <c r="W276" s="15"/>
      <c r="X276" s="28"/>
      <c r="Y276" s="28"/>
      <c r="Z276" s="28"/>
      <c r="AA276" s="15"/>
    </row>
    <row r="277" ht="12.75" customHeight="1">
      <c r="A277" s="28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U277" s="28"/>
      <c r="V277" s="28"/>
      <c r="W277" s="15"/>
      <c r="X277" s="28"/>
      <c r="Y277" s="28"/>
      <c r="Z277" s="28"/>
      <c r="AA277" s="15"/>
    </row>
    <row r="278" ht="12.75" customHeight="1">
      <c r="A278" s="28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U278" s="28"/>
      <c r="V278" s="28"/>
      <c r="W278" s="15"/>
      <c r="X278" s="28"/>
      <c r="Y278" s="28"/>
      <c r="Z278" s="28"/>
      <c r="AA278" s="15"/>
    </row>
    <row r="279" ht="12.75" customHeight="1">
      <c r="A279" s="28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U279" s="28"/>
      <c r="V279" s="28"/>
      <c r="W279" s="15"/>
      <c r="X279" s="28"/>
      <c r="Y279" s="28"/>
      <c r="Z279" s="28"/>
      <c r="AA279" s="15"/>
    </row>
    <row r="280" ht="12.75" customHeight="1">
      <c r="A280" s="28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U280" s="28"/>
      <c r="V280" s="28"/>
      <c r="W280" s="15"/>
      <c r="X280" s="28"/>
      <c r="Y280" s="28"/>
      <c r="Z280" s="28"/>
      <c r="AA280" s="15"/>
    </row>
    <row r="281" ht="12.75" customHeight="1">
      <c r="A281" s="28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U281" s="28"/>
      <c r="V281" s="28"/>
      <c r="W281" s="15"/>
      <c r="X281" s="28"/>
      <c r="Y281" s="28"/>
      <c r="Z281" s="28"/>
      <c r="AA281" s="15"/>
    </row>
    <row r="282" ht="12.75" customHeight="1">
      <c r="A282" s="28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U282" s="28"/>
      <c r="V282" s="28"/>
      <c r="W282" s="15"/>
      <c r="X282" s="28"/>
      <c r="Y282" s="28"/>
      <c r="Z282" s="28"/>
      <c r="AA282" s="15"/>
    </row>
    <row r="283" ht="12.75" customHeight="1">
      <c r="A283" s="28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U283" s="28"/>
      <c r="V283" s="28"/>
      <c r="W283" s="15"/>
      <c r="X283" s="28"/>
      <c r="Y283" s="28"/>
      <c r="Z283" s="28"/>
      <c r="AA283" s="15"/>
    </row>
    <row r="284" ht="12.75" customHeight="1">
      <c r="A284" s="28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U284" s="28"/>
      <c r="V284" s="28"/>
      <c r="W284" s="15"/>
      <c r="X284" s="28"/>
      <c r="Y284" s="28"/>
      <c r="Z284" s="28"/>
      <c r="AA284" s="15"/>
    </row>
    <row r="285" ht="12.75" customHeight="1">
      <c r="A285" s="28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U285" s="28"/>
      <c r="V285" s="28"/>
      <c r="W285" s="15"/>
      <c r="X285" s="28"/>
      <c r="Y285" s="28"/>
      <c r="Z285" s="28"/>
      <c r="AA285" s="15"/>
    </row>
    <row r="286" ht="12.75" customHeight="1">
      <c r="A286" s="28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U286" s="28"/>
      <c r="V286" s="28"/>
      <c r="W286" s="15"/>
      <c r="X286" s="28"/>
      <c r="Y286" s="28"/>
      <c r="Z286" s="28"/>
      <c r="AA286" s="15"/>
    </row>
    <row r="287" ht="12.75" customHeight="1">
      <c r="A287" s="28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U287" s="28"/>
      <c r="V287" s="28"/>
      <c r="W287" s="15"/>
      <c r="X287" s="28"/>
      <c r="Y287" s="28"/>
      <c r="Z287" s="28"/>
      <c r="AA287" s="15"/>
    </row>
    <row r="288" ht="12.75" customHeight="1">
      <c r="A288" s="28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U288" s="28"/>
      <c r="V288" s="28"/>
      <c r="W288" s="15"/>
      <c r="X288" s="28"/>
      <c r="Y288" s="28"/>
      <c r="Z288" s="28"/>
      <c r="AA288" s="15"/>
    </row>
    <row r="289" ht="12.75" customHeight="1">
      <c r="A289" s="28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U289" s="28"/>
      <c r="V289" s="28"/>
      <c r="W289" s="15"/>
      <c r="X289" s="28"/>
      <c r="Y289" s="28"/>
      <c r="Z289" s="28"/>
      <c r="AA289" s="15"/>
    </row>
    <row r="290" ht="12.75" customHeight="1">
      <c r="A290" s="28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U290" s="28"/>
      <c r="V290" s="28"/>
      <c r="W290" s="15"/>
      <c r="X290" s="28"/>
      <c r="Y290" s="28"/>
      <c r="Z290" s="28"/>
      <c r="AA290" s="15"/>
    </row>
    <row r="291" ht="12.75" customHeight="1">
      <c r="A291" s="2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U291" s="28"/>
      <c r="V291" s="28"/>
      <c r="W291" s="15"/>
      <c r="X291" s="28"/>
      <c r="Y291" s="28"/>
      <c r="Z291" s="28"/>
      <c r="AA291" s="15"/>
    </row>
    <row r="292" ht="12.75" customHeight="1">
      <c r="A292" s="28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U292" s="28"/>
      <c r="V292" s="28"/>
      <c r="W292" s="15"/>
      <c r="X292" s="28"/>
      <c r="Y292" s="28"/>
      <c r="Z292" s="28"/>
      <c r="AA292" s="15"/>
    </row>
    <row r="293" ht="12.75" customHeight="1">
      <c r="A293" s="28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U293" s="28"/>
      <c r="V293" s="28"/>
      <c r="W293" s="15"/>
      <c r="X293" s="28"/>
      <c r="Y293" s="28"/>
      <c r="Z293" s="28"/>
      <c r="AA293" s="15"/>
    </row>
    <row r="294" ht="12.75" customHeight="1">
      <c r="A294" s="28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U294" s="28"/>
      <c r="V294" s="28"/>
      <c r="W294" s="15"/>
      <c r="X294" s="28"/>
      <c r="Y294" s="28"/>
      <c r="Z294" s="28"/>
      <c r="AA294" s="15"/>
    </row>
    <row r="295" ht="12.75" customHeight="1">
      <c r="A295" s="28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U295" s="28"/>
      <c r="V295" s="28"/>
      <c r="W295" s="15"/>
      <c r="X295" s="28"/>
      <c r="Y295" s="28"/>
      <c r="Z295" s="28"/>
      <c r="AA295" s="15"/>
    </row>
    <row r="296" ht="12.75" customHeight="1">
      <c r="A296" s="28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U296" s="28"/>
      <c r="V296" s="28"/>
      <c r="W296" s="15"/>
      <c r="X296" s="28"/>
      <c r="Y296" s="28"/>
      <c r="Z296" s="28"/>
      <c r="AA296" s="15"/>
    </row>
    <row r="297" ht="12.75" customHeight="1">
      <c r="A297" s="28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U297" s="28"/>
      <c r="V297" s="28"/>
      <c r="W297" s="15"/>
      <c r="X297" s="28"/>
      <c r="Y297" s="28"/>
      <c r="Z297" s="28"/>
      <c r="AA297" s="15"/>
    </row>
    <row r="298" ht="12.75" customHeight="1">
      <c r="A298" s="28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U298" s="28"/>
      <c r="V298" s="28"/>
      <c r="W298" s="15"/>
      <c r="X298" s="28"/>
      <c r="Y298" s="28"/>
      <c r="Z298" s="28"/>
      <c r="AA298" s="15"/>
    </row>
    <row r="299" ht="12.75" customHeight="1">
      <c r="A299" s="28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U299" s="28"/>
      <c r="V299" s="28"/>
      <c r="W299" s="15"/>
      <c r="X299" s="28"/>
      <c r="Y299" s="28"/>
      <c r="Z299" s="28"/>
      <c r="AA299" s="15"/>
    </row>
    <row r="300" ht="12.75" customHeight="1">
      <c r="A300" s="28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U300" s="28"/>
      <c r="V300" s="28"/>
      <c r="W300" s="15"/>
      <c r="X300" s="28"/>
      <c r="Y300" s="28"/>
      <c r="Z300" s="28"/>
      <c r="AA300" s="15"/>
    </row>
    <row r="301" ht="12.75" customHeight="1">
      <c r="A301" s="28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U301" s="28"/>
      <c r="V301" s="28"/>
      <c r="W301" s="15"/>
      <c r="X301" s="28"/>
      <c r="Y301" s="28"/>
      <c r="Z301" s="28"/>
      <c r="AA301" s="15"/>
    </row>
    <row r="302" ht="12.75" customHeight="1">
      <c r="A302" s="28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U302" s="28"/>
      <c r="V302" s="28"/>
      <c r="W302" s="15"/>
      <c r="X302" s="28"/>
      <c r="Y302" s="28"/>
      <c r="Z302" s="28"/>
      <c r="AA302" s="15"/>
    </row>
    <row r="303" ht="12.75" customHeight="1">
      <c r="A303" s="28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U303" s="28"/>
      <c r="V303" s="28"/>
      <c r="W303" s="15"/>
      <c r="X303" s="28"/>
      <c r="Y303" s="28"/>
      <c r="Z303" s="28"/>
      <c r="AA303" s="15"/>
    </row>
    <row r="304" ht="12.75" customHeight="1">
      <c r="A304" s="28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U304" s="28"/>
      <c r="V304" s="28"/>
      <c r="W304" s="15"/>
      <c r="X304" s="28"/>
      <c r="Y304" s="28"/>
      <c r="Z304" s="28"/>
      <c r="AA304" s="15"/>
    </row>
    <row r="305" ht="12.75" customHeight="1">
      <c r="A305" s="28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U305" s="28"/>
      <c r="V305" s="28"/>
      <c r="W305" s="15"/>
      <c r="X305" s="28"/>
      <c r="Y305" s="28"/>
      <c r="Z305" s="28"/>
      <c r="AA305" s="15"/>
    </row>
    <row r="306" ht="12.75" customHeight="1">
      <c r="A306" s="28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U306" s="28"/>
      <c r="V306" s="28"/>
      <c r="W306" s="15"/>
      <c r="X306" s="28"/>
      <c r="Y306" s="28"/>
      <c r="Z306" s="28"/>
      <c r="AA306" s="15"/>
    </row>
    <row r="307" ht="12.75" customHeight="1">
      <c r="A307" s="28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U307" s="28"/>
      <c r="V307" s="28"/>
      <c r="W307" s="15"/>
      <c r="X307" s="28"/>
      <c r="Y307" s="28"/>
      <c r="Z307" s="28"/>
      <c r="AA307" s="15"/>
    </row>
    <row r="308" ht="12.75" customHeight="1">
      <c r="A308" s="28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U308" s="28"/>
      <c r="V308" s="28"/>
      <c r="W308" s="15"/>
      <c r="X308" s="28"/>
      <c r="Y308" s="28"/>
      <c r="Z308" s="28"/>
      <c r="AA308" s="15"/>
    </row>
    <row r="309" ht="12.75" customHeight="1">
      <c r="A309" s="28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U309" s="28"/>
      <c r="V309" s="28"/>
      <c r="W309" s="15"/>
      <c r="X309" s="28"/>
      <c r="Y309" s="28"/>
      <c r="Z309" s="28"/>
      <c r="AA309" s="15"/>
    </row>
    <row r="310" ht="12.75" customHeight="1">
      <c r="A310" s="28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U310" s="28"/>
      <c r="V310" s="28"/>
      <c r="W310" s="15"/>
      <c r="X310" s="28"/>
      <c r="Y310" s="28"/>
      <c r="Z310" s="28"/>
      <c r="AA310" s="15"/>
    </row>
    <row r="311" ht="12.75" customHeight="1">
      <c r="A311" s="28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U311" s="28"/>
      <c r="V311" s="28"/>
      <c r="W311" s="15"/>
      <c r="X311" s="28"/>
      <c r="Y311" s="28"/>
      <c r="Z311" s="28"/>
      <c r="AA311" s="15"/>
    </row>
    <row r="312" ht="12.75" customHeight="1">
      <c r="A312" s="28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U312" s="28"/>
      <c r="V312" s="28"/>
      <c r="W312" s="15"/>
      <c r="X312" s="28"/>
      <c r="Y312" s="28"/>
      <c r="Z312" s="28"/>
      <c r="AA312" s="15"/>
    </row>
    <row r="313" ht="12.75" customHeight="1">
      <c r="A313" s="28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U313" s="28"/>
      <c r="V313" s="28"/>
      <c r="W313" s="15"/>
      <c r="X313" s="28"/>
      <c r="Y313" s="28"/>
      <c r="Z313" s="28"/>
      <c r="AA313" s="15"/>
    </row>
    <row r="314" ht="12.75" customHeight="1">
      <c r="A314" s="28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U314" s="28"/>
      <c r="V314" s="28"/>
      <c r="W314" s="15"/>
      <c r="X314" s="28"/>
      <c r="Y314" s="28"/>
      <c r="Z314" s="28"/>
      <c r="AA314" s="15"/>
    </row>
    <row r="315" ht="12.75" customHeight="1">
      <c r="A315" s="28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U315" s="28"/>
      <c r="V315" s="28"/>
      <c r="W315" s="15"/>
      <c r="X315" s="28"/>
      <c r="Y315" s="28"/>
      <c r="Z315" s="28"/>
      <c r="AA315" s="15"/>
    </row>
    <row r="316" ht="12.75" customHeight="1">
      <c r="A316" s="28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U316" s="28"/>
      <c r="V316" s="28"/>
      <c r="W316" s="15"/>
      <c r="X316" s="28"/>
      <c r="Y316" s="28"/>
      <c r="Z316" s="28"/>
      <c r="AA316" s="15"/>
    </row>
    <row r="317" ht="12.75" customHeight="1">
      <c r="A317" s="28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U317" s="28"/>
      <c r="V317" s="28"/>
      <c r="W317" s="15"/>
      <c r="X317" s="28"/>
      <c r="Y317" s="28"/>
      <c r="Z317" s="28"/>
      <c r="AA317" s="15"/>
    </row>
    <row r="318" ht="12.75" customHeight="1">
      <c r="A318" s="28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U318" s="28"/>
      <c r="V318" s="28"/>
      <c r="W318" s="15"/>
      <c r="X318" s="28"/>
      <c r="Y318" s="28"/>
      <c r="Z318" s="28"/>
      <c r="AA318" s="15"/>
    </row>
    <row r="319" ht="12.75" customHeight="1">
      <c r="A319" s="28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U319" s="28"/>
      <c r="V319" s="28"/>
      <c r="W319" s="15"/>
      <c r="X319" s="28"/>
      <c r="Y319" s="28"/>
      <c r="Z319" s="28"/>
      <c r="AA319" s="15"/>
    </row>
    <row r="320" ht="12.75" customHeight="1">
      <c r="A320" s="28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U320" s="28"/>
      <c r="V320" s="28"/>
      <c r="W320" s="15"/>
      <c r="X320" s="28"/>
      <c r="Y320" s="28"/>
      <c r="Z320" s="28"/>
      <c r="AA320" s="15"/>
    </row>
    <row r="321" ht="12.75" customHeight="1">
      <c r="A321" s="28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U321" s="28"/>
      <c r="V321" s="28"/>
      <c r="W321" s="15"/>
      <c r="X321" s="28"/>
      <c r="Y321" s="28"/>
      <c r="Z321" s="28"/>
      <c r="AA321" s="15"/>
    </row>
    <row r="322" ht="12.75" customHeight="1">
      <c r="A322" s="28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U322" s="28"/>
      <c r="V322" s="28"/>
      <c r="W322" s="15"/>
      <c r="X322" s="28"/>
      <c r="Y322" s="28"/>
      <c r="Z322" s="28"/>
      <c r="AA322" s="15"/>
    </row>
    <row r="323" ht="12.75" customHeight="1">
      <c r="A323" s="28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U323" s="28"/>
      <c r="V323" s="28"/>
      <c r="W323" s="15"/>
      <c r="X323" s="28"/>
      <c r="Y323" s="28"/>
      <c r="Z323" s="28"/>
      <c r="AA323" s="15"/>
    </row>
    <row r="324" ht="12.75" customHeight="1">
      <c r="A324" s="28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U324" s="28"/>
      <c r="V324" s="28"/>
      <c r="W324" s="15"/>
      <c r="X324" s="28"/>
      <c r="Y324" s="28"/>
      <c r="Z324" s="28"/>
      <c r="AA324" s="15"/>
    </row>
    <row r="325" ht="12.75" customHeight="1">
      <c r="A325" s="28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U325" s="28"/>
      <c r="V325" s="28"/>
      <c r="W325" s="15"/>
      <c r="X325" s="28"/>
      <c r="Y325" s="28"/>
      <c r="Z325" s="28"/>
      <c r="AA325" s="15"/>
    </row>
    <row r="326" ht="12.75" customHeight="1">
      <c r="A326" s="28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U326" s="28"/>
      <c r="V326" s="28"/>
      <c r="W326" s="15"/>
      <c r="X326" s="28"/>
      <c r="Y326" s="28"/>
      <c r="Z326" s="28"/>
      <c r="AA326" s="15"/>
    </row>
    <row r="327" ht="12.75" customHeight="1">
      <c r="A327" s="28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U327" s="28"/>
      <c r="V327" s="28"/>
      <c r="W327" s="15"/>
      <c r="X327" s="28"/>
      <c r="Y327" s="28"/>
      <c r="Z327" s="28"/>
      <c r="AA327" s="15"/>
    </row>
    <row r="328" ht="12.75" customHeight="1">
      <c r="A328" s="28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U328" s="28"/>
      <c r="V328" s="28"/>
      <c r="W328" s="15"/>
      <c r="X328" s="28"/>
      <c r="Y328" s="28"/>
      <c r="Z328" s="28"/>
      <c r="AA328" s="15"/>
    </row>
    <row r="329" ht="12.75" customHeight="1">
      <c r="A329" s="28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U329" s="28"/>
      <c r="V329" s="28"/>
      <c r="W329" s="15"/>
      <c r="X329" s="28"/>
      <c r="Y329" s="28"/>
      <c r="Z329" s="28"/>
      <c r="AA329" s="15"/>
    </row>
    <row r="330" ht="12.75" customHeight="1">
      <c r="A330" s="28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U330" s="28"/>
      <c r="V330" s="28"/>
      <c r="W330" s="15"/>
      <c r="X330" s="28"/>
      <c r="Y330" s="28"/>
      <c r="Z330" s="28"/>
      <c r="AA330" s="15"/>
    </row>
    <row r="331" ht="12.75" customHeight="1">
      <c r="A331" s="28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U331" s="28"/>
      <c r="V331" s="28"/>
      <c r="W331" s="15"/>
      <c r="X331" s="28"/>
      <c r="Y331" s="28"/>
      <c r="Z331" s="28"/>
      <c r="AA331" s="15"/>
    </row>
    <row r="332" ht="12.75" customHeight="1">
      <c r="A332" s="28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U332" s="28"/>
      <c r="V332" s="28"/>
      <c r="W332" s="15"/>
      <c r="X332" s="28"/>
      <c r="Y332" s="28"/>
      <c r="Z332" s="28"/>
      <c r="AA332" s="15"/>
    </row>
    <row r="333" ht="12.75" customHeight="1">
      <c r="A333" s="28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U333" s="28"/>
      <c r="V333" s="28"/>
      <c r="W333" s="15"/>
      <c r="X333" s="28"/>
      <c r="Y333" s="28"/>
      <c r="Z333" s="28"/>
      <c r="AA333" s="15"/>
    </row>
    <row r="334" ht="12.75" customHeight="1">
      <c r="A334" s="28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U334" s="28"/>
      <c r="V334" s="28"/>
      <c r="W334" s="15"/>
      <c r="X334" s="28"/>
      <c r="Y334" s="28"/>
      <c r="Z334" s="28"/>
      <c r="AA334" s="15"/>
    </row>
    <row r="335" ht="12.75" customHeight="1">
      <c r="A335" s="28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U335" s="28"/>
      <c r="V335" s="28"/>
      <c r="W335" s="15"/>
      <c r="X335" s="28"/>
      <c r="Y335" s="28"/>
      <c r="Z335" s="28"/>
      <c r="AA335" s="15"/>
    </row>
    <row r="336" ht="12.75" customHeight="1">
      <c r="A336" s="28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U336" s="28"/>
      <c r="V336" s="28"/>
      <c r="W336" s="15"/>
      <c r="X336" s="28"/>
      <c r="Y336" s="28"/>
      <c r="Z336" s="28"/>
      <c r="AA336" s="15"/>
    </row>
    <row r="337" ht="12.75" customHeight="1">
      <c r="A337" s="28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U337" s="28"/>
      <c r="V337" s="28"/>
      <c r="W337" s="15"/>
      <c r="X337" s="28"/>
      <c r="Y337" s="28"/>
      <c r="Z337" s="28"/>
      <c r="AA337" s="15"/>
    </row>
    <row r="338" ht="12.75" customHeight="1">
      <c r="A338" s="28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U338" s="28"/>
      <c r="V338" s="28"/>
      <c r="W338" s="15"/>
      <c r="X338" s="28"/>
      <c r="Y338" s="28"/>
      <c r="Z338" s="28"/>
      <c r="AA338" s="15"/>
    </row>
    <row r="339" ht="12.75" customHeight="1">
      <c r="A339" s="28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U339" s="28"/>
      <c r="V339" s="28"/>
      <c r="W339" s="15"/>
      <c r="X339" s="28"/>
      <c r="Y339" s="28"/>
      <c r="Z339" s="28"/>
      <c r="AA339" s="15"/>
    </row>
    <row r="340" ht="12.75" customHeight="1">
      <c r="A340" s="28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U340" s="28"/>
      <c r="V340" s="28"/>
      <c r="W340" s="15"/>
      <c r="X340" s="28"/>
      <c r="Y340" s="28"/>
      <c r="Z340" s="28"/>
      <c r="AA340" s="15"/>
    </row>
    <row r="341" ht="12.75" customHeight="1">
      <c r="A341" s="28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U341" s="28"/>
      <c r="V341" s="28"/>
      <c r="W341" s="15"/>
      <c r="X341" s="28"/>
      <c r="Y341" s="28"/>
      <c r="Z341" s="28"/>
      <c r="AA341" s="15"/>
    </row>
    <row r="342" ht="12.75" customHeight="1">
      <c r="A342" s="28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U342" s="28"/>
      <c r="V342" s="28"/>
      <c r="W342" s="15"/>
      <c r="X342" s="28"/>
      <c r="Y342" s="28"/>
      <c r="Z342" s="28"/>
      <c r="AA342" s="15"/>
    </row>
    <row r="343" ht="12.75" customHeight="1">
      <c r="A343" s="28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U343" s="28"/>
      <c r="V343" s="28"/>
      <c r="W343" s="15"/>
      <c r="X343" s="28"/>
      <c r="Y343" s="28"/>
      <c r="Z343" s="28"/>
      <c r="AA343" s="15"/>
    </row>
    <row r="344" ht="12.75" customHeight="1">
      <c r="A344" s="28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U344" s="28"/>
      <c r="V344" s="28"/>
      <c r="W344" s="15"/>
      <c r="X344" s="28"/>
      <c r="Y344" s="28"/>
      <c r="Z344" s="28"/>
      <c r="AA344" s="15"/>
    </row>
    <row r="345" ht="12.75" customHeight="1">
      <c r="A345" s="28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U345" s="28"/>
      <c r="V345" s="28"/>
      <c r="W345" s="15"/>
      <c r="X345" s="28"/>
      <c r="Y345" s="28"/>
      <c r="Z345" s="28"/>
      <c r="AA345" s="15"/>
    </row>
    <row r="346" ht="12.75" customHeight="1">
      <c r="A346" s="28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U346" s="28"/>
      <c r="V346" s="28"/>
      <c r="W346" s="15"/>
      <c r="X346" s="28"/>
      <c r="Y346" s="28"/>
      <c r="Z346" s="28"/>
      <c r="AA346" s="15"/>
    </row>
    <row r="347" ht="12.75" customHeight="1">
      <c r="A347" s="28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U347" s="28"/>
      <c r="V347" s="28"/>
      <c r="W347" s="15"/>
      <c r="X347" s="28"/>
      <c r="Y347" s="28"/>
      <c r="Z347" s="28"/>
      <c r="AA347" s="15"/>
    </row>
    <row r="348" ht="12.75" customHeight="1">
      <c r="A348" s="28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U348" s="28"/>
      <c r="V348" s="28"/>
      <c r="W348" s="15"/>
      <c r="X348" s="28"/>
      <c r="Y348" s="28"/>
      <c r="Z348" s="28"/>
      <c r="AA348" s="15"/>
    </row>
    <row r="349" ht="12.75" customHeight="1">
      <c r="A349" s="28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U349" s="28"/>
      <c r="V349" s="28"/>
      <c r="W349" s="15"/>
      <c r="X349" s="28"/>
      <c r="Y349" s="28"/>
      <c r="Z349" s="28"/>
      <c r="AA349" s="15"/>
    </row>
    <row r="350" ht="12.75" customHeight="1">
      <c r="A350" s="28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U350" s="28"/>
      <c r="V350" s="28"/>
      <c r="W350" s="15"/>
      <c r="X350" s="28"/>
      <c r="Y350" s="28"/>
      <c r="Z350" s="28"/>
      <c r="AA350" s="15"/>
    </row>
    <row r="351" ht="12.75" customHeight="1">
      <c r="A351" s="28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U351" s="28"/>
      <c r="V351" s="28"/>
      <c r="W351" s="15"/>
      <c r="X351" s="28"/>
      <c r="Y351" s="28"/>
      <c r="Z351" s="28"/>
      <c r="AA351" s="15"/>
    </row>
    <row r="352" ht="12.75" customHeight="1">
      <c r="A352" s="28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U352" s="28"/>
      <c r="V352" s="28"/>
      <c r="W352" s="15"/>
      <c r="X352" s="28"/>
      <c r="Y352" s="28"/>
      <c r="Z352" s="28"/>
      <c r="AA352" s="15"/>
    </row>
    <row r="353" ht="12.75" customHeight="1">
      <c r="A353" s="28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U353" s="28"/>
      <c r="V353" s="28"/>
      <c r="W353" s="15"/>
      <c r="X353" s="28"/>
      <c r="Y353" s="28"/>
      <c r="Z353" s="28"/>
      <c r="AA353" s="15"/>
    </row>
    <row r="354" ht="12.75" customHeight="1">
      <c r="A354" s="28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U354" s="28"/>
      <c r="V354" s="28"/>
      <c r="W354" s="15"/>
      <c r="X354" s="28"/>
      <c r="Y354" s="28"/>
      <c r="Z354" s="28"/>
      <c r="AA354" s="15"/>
    </row>
    <row r="355" ht="12.75" customHeight="1">
      <c r="A355" s="28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U355" s="28"/>
      <c r="V355" s="28"/>
      <c r="W355" s="15"/>
      <c r="X355" s="28"/>
      <c r="Y355" s="28"/>
      <c r="Z355" s="28"/>
      <c r="AA355" s="15"/>
    </row>
    <row r="356" ht="12.75" customHeight="1">
      <c r="A356" s="28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U356" s="28"/>
      <c r="V356" s="28"/>
      <c r="W356" s="15"/>
      <c r="X356" s="28"/>
      <c r="Y356" s="28"/>
      <c r="Z356" s="28"/>
      <c r="AA356" s="15"/>
    </row>
    <row r="357" ht="12.75" customHeight="1">
      <c r="A357" s="28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U357" s="28"/>
      <c r="V357" s="28"/>
      <c r="W357" s="15"/>
      <c r="X357" s="28"/>
      <c r="Y357" s="28"/>
      <c r="Z357" s="28"/>
      <c r="AA357" s="15"/>
    </row>
    <row r="358" ht="12.75" customHeight="1">
      <c r="A358" s="28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U358" s="28"/>
      <c r="V358" s="28"/>
      <c r="W358" s="15"/>
      <c r="X358" s="28"/>
      <c r="Y358" s="28"/>
      <c r="Z358" s="28"/>
      <c r="AA358" s="15"/>
    </row>
    <row r="359" ht="12.75" customHeight="1">
      <c r="A359" s="28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U359" s="28"/>
      <c r="V359" s="28"/>
      <c r="W359" s="15"/>
      <c r="X359" s="28"/>
      <c r="Y359" s="28"/>
      <c r="Z359" s="28"/>
      <c r="AA359" s="15"/>
    </row>
    <row r="360" ht="12.75" customHeight="1">
      <c r="A360" s="28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U360" s="28"/>
      <c r="V360" s="28"/>
      <c r="W360" s="15"/>
      <c r="X360" s="28"/>
      <c r="Y360" s="28"/>
      <c r="Z360" s="28"/>
      <c r="AA360" s="15"/>
    </row>
    <row r="361" ht="12.75" customHeight="1">
      <c r="A361" s="28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U361" s="28"/>
      <c r="V361" s="28"/>
      <c r="W361" s="15"/>
      <c r="X361" s="28"/>
      <c r="Y361" s="28"/>
      <c r="Z361" s="28"/>
      <c r="AA361" s="15"/>
    </row>
    <row r="362" ht="12.75" customHeight="1">
      <c r="A362" s="28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U362" s="28"/>
      <c r="V362" s="28"/>
      <c r="W362" s="15"/>
      <c r="X362" s="28"/>
      <c r="Y362" s="28"/>
      <c r="Z362" s="28"/>
      <c r="AA362" s="15"/>
    </row>
    <row r="363" ht="12.75" customHeight="1">
      <c r="A363" s="28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U363" s="28"/>
      <c r="V363" s="28"/>
      <c r="W363" s="15"/>
      <c r="X363" s="28"/>
      <c r="Y363" s="28"/>
      <c r="Z363" s="28"/>
      <c r="AA363" s="15"/>
    </row>
    <row r="364" ht="12.75" customHeight="1">
      <c r="A364" s="28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U364" s="28"/>
      <c r="V364" s="28"/>
      <c r="W364" s="15"/>
      <c r="X364" s="28"/>
      <c r="Y364" s="28"/>
      <c r="Z364" s="28"/>
      <c r="AA364" s="15"/>
    </row>
    <row r="365" ht="12.75" customHeight="1">
      <c r="A365" s="28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U365" s="28"/>
      <c r="V365" s="28"/>
      <c r="W365" s="15"/>
      <c r="X365" s="28"/>
      <c r="Y365" s="28"/>
      <c r="Z365" s="28"/>
      <c r="AA365" s="15"/>
    </row>
    <row r="366" ht="12.75" customHeight="1">
      <c r="A366" s="28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U366" s="28"/>
      <c r="V366" s="28"/>
      <c r="W366" s="15"/>
      <c r="X366" s="28"/>
      <c r="Y366" s="28"/>
      <c r="Z366" s="28"/>
      <c r="AA366" s="15"/>
    </row>
    <row r="367" ht="12.75" customHeight="1">
      <c r="A367" s="28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U367" s="28"/>
      <c r="V367" s="28"/>
      <c r="W367" s="15"/>
      <c r="X367" s="28"/>
      <c r="Y367" s="28"/>
      <c r="Z367" s="28"/>
      <c r="AA367" s="15"/>
    </row>
    <row r="368" ht="12.75" customHeight="1">
      <c r="A368" s="28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U368" s="28"/>
      <c r="V368" s="28"/>
      <c r="W368" s="15"/>
      <c r="X368" s="28"/>
      <c r="Y368" s="28"/>
      <c r="Z368" s="28"/>
      <c r="AA368" s="15"/>
    </row>
    <row r="369" ht="12.75" customHeight="1">
      <c r="A369" s="28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U369" s="28"/>
      <c r="V369" s="28"/>
      <c r="W369" s="15"/>
      <c r="X369" s="28"/>
      <c r="Y369" s="28"/>
      <c r="Z369" s="28"/>
      <c r="AA369" s="15"/>
    </row>
    <row r="370" ht="12.75" customHeight="1">
      <c r="A370" s="28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U370" s="28"/>
      <c r="V370" s="28"/>
      <c r="W370" s="15"/>
      <c r="X370" s="28"/>
      <c r="Y370" s="28"/>
      <c r="Z370" s="28"/>
      <c r="AA370" s="15"/>
    </row>
    <row r="371" ht="12.75" customHeight="1">
      <c r="A371" s="2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U371" s="28"/>
      <c r="V371" s="28"/>
      <c r="W371" s="15"/>
      <c r="X371" s="28"/>
      <c r="Y371" s="28"/>
      <c r="Z371" s="28"/>
      <c r="AA371" s="15"/>
    </row>
    <row r="372" ht="12.75" customHeight="1">
      <c r="A372" s="28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U372" s="28"/>
      <c r="V372" s="28"/>
      <c r="W372" s="15"/>
      <c r="X372" s="28"/>
      <c r="Y372" s="28"/>
      <c r="Z372" s="28"/>
      <c r="AA372" s="15"/>
    </row>
    <row r="373" ht="12.75" customHeight="1">
      <c r="A373" s="28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U373" s="28"/>
      <c r="V373" s="28"/>
      <c r="W373" s="15"/>
      <c r="X373" s="28"/>
      <c r="Y373" s="28"/>
      <c r="Z373" s="28"/>
      <c r="AA373" s="15"/>
    </row>
    <row r="374" ht="12.75" customHeight="1">
      <c r="A374" s="28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U374" s="28"/>
      <c r="V374" s="28"/>
      <c r="W374" s="15"/>
      <c r="X374" s="28"/>
      <c r="Y374" s="28"/>
      <c r="Z374" s="28"/>
      <c r="AA374" s="15"/>
    </row>
    <row r="375" ht="12.75" customHeight="1">
      <c r="A375" s="2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U375" s="28"/>
      <c r="V375" s="28"/>
      <c r="W375" s="15"/>
      <c r="X375" s="28"/>
      <c r="Y375" s="28"/>
      <c r="Z375" s="28"/>
      <c r="AA375" s="15"/>
    </row>
    <row r="376" ht="12.75" customHeight="1">
      <c r="A376" s="28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U376" s="28"/>
      <c r="V376" s="28"/>
      <c r="W376" s="15"/>
      <c r="X376" s="28"/>
      <c r="Y376" s="28"/>
      <c r="Z376" s="28"/>
      <c r="AA376" s="15"/>
    </row>
    <row r="377" ht="12.75" customHeight="1">
      <c r="A377" s="28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U377" s="28"/>
      <c r="V377" s="28"/>
      <c r="W377" s="15"/>
      <c r="X377" s="28"/>
      <c r="Y377" s="28"/>
      <c r="Z377" s="28"/>
      <c r="AA377" s="15"/>
    </row>
    <row r="378" ht="12.75" customHeight="1">
      <c r="A378" s="28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U378" s="28"/>
      <c r="V378" s="28"/>
      <c r="W378" s="15"/>
      <c r="X378" s="28"/>
      <c r="Y378" s="28"/>
      <c r="Z378" s="28"/>
      <c r="AA378" s="15"/>
    </row>
    <row r="379" ht="12.75" customHeight="1">
      <c r="A379" s="28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U379" s="28"/>
      <c r="V379" s="28"/>
      <c r="W379" s="15"/>
      <c r="X379" s="28"/>
      <c r="Y379" s="28"/>
      <c r="Z379" s="28"/>
      <c r="AA379" s="15"/>
    </row>
    <row r="380" ht="12.75" customHeight="1">
      <c r="A380" s="28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U380" s="28"/>
      <c r="V380" s="28"/>
      <c r="W380" s="15"/>
      <c r="X380" s="28"/>
      <c r="Y380" s="28"/>
      <c r="Z380" s="28"/>
      <c r="AA380" s="15"/>
    </row>
    <row r="381" ht="12.75" customHeight="1">
      <c r="A381" s="28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U381" s="28"/>
      <c r="V381" s="28"/>
      <c r="W381" s="15"/>
      <c r="X381" s="28"/>
      <c r="Y381" s="28"/>
      <c r="Z381" s="28"/>
      <c r="AA381" s="15"/>
    </row>
    <row r="382" ht="12.75" customHeight="1">
      <c r="A382" s="28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U382" s="28"/>
      <c r="V382" s="28"/>
      <c r="W382" s="15"/>
      <c r="X382" s="28"/>
      <c r="Y382" s="28"/>
      <c r="Z382" s="28"/>
      <c r="AA382" s="15"/>
    </row>
    <row r="383" ht="12.75" customHeight="1">
      <c r="A383" s="28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U383" s="28"/>
      <c r="V383" s="28"/>
      <c r="W383" s="15"/>
      <c r="X383" s="28"/>
      <c r="Y383" s="28"/>
      <c r="Z383" s="28"/>
      <c r="AA383" s="15"/>
    </row>
    <row r="384" ht="12.75" customHeight="1">
      <c r="A384" s="28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U384" s="28"/>
      <c r="V384" s="28"/>
      <c r="W384" s="15"/>
      <c r="X384" s="28"/>
      <c r="Y384" s="28"/>
      <c r="Z384" s="28"/>
      <c r="AA384" s="15"/>
    </row>
    <row r="385" ht="12.75" customHeight="1">
      <c r="A385" s="28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U385" s="28"/>
      <c r="V385" s="28"/>
      <c r="W385" s="15"/>
      <c r="X385" s="28"/>
      <c r="Y385" s="28"/>
      <c r="Z385" s="28"/>
      <c r="AA385" s="15"/>
    </row>
    <row r="386" ht="12.75" customHeight="1">
      <c r="A386" s="28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U386" s="28"/>
      <c r="V386" s="28"/>
      <c r="W386" s="15"/>
      <c r="X386" s="28"/>
      <c r="Y386" s="28"/>
      <c r="Z386" s="28"/>
      <c r="AA386" s="15"/>
    </row>
    <row r="387" ht="12.75" customHeight="1">
      <c r="A387" s="28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U387" s="28"/>
      <c r="V387" s="28"/>
      <c r="W387" s="15"/>
      <c r="X387" s="28"/>
      <c r="Y387" s="28"/>
      <c r="Z387" s="28"/>
      <c r="AA387" s="15"/>
    </row>
    <row r="388" ht="12.75" customHeight="1">
      <c r="A388" s="28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U388" s="28"/>
      <c r="V388" s="28"/>
      <c r="W388" s="15"/>
      <c r="X388" s="28"/>
      <c r="Y388" s="28"/>
      <c r="Z388" s="28"/>
      <c r="AA388" s="15"/>
    </row>
    <row r="389" ht="12.75" customHeight="1">
      <c r="A389" s="28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U389" s="28"/>
      <c r="V389" s="28"/>
      <c r="W389" s="15"/>
      <c r="X389" s="28"/>
      <c r="Y389" s="28"/>
      <c r="Z389" s="28"/>
      <c r="AA389" s="15"/>
    </row>
    <row r="390" ht="12.75" customHeight="1">
      <c r="A390" s="28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U390" s="28"/>
      <c r="V390" s="28"/>
      <c r="W390" s="15"/>
      <c r="X390" s="28"/>
      <c r="Y390" s="28"/>
      <c r="Z390" s="28"/>
      <c r="AA390" s="15"/>
    </row>
    <row r="391" ht="12.75" customHeight="1">
      <c r="A391" s="28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U391" s="28"/>
      <c r="V391" s="28"/>
      <c r="W391" s="15"/>
      <c r="X391" s="28"/>
      <c r="Y391" s="28"/>
      <c r="Z391" s="28"/>
      <c r="AA391" s="15"/>
    </row>
    <row r="392" ht="12.75" customHeight="1">
      <c r="A392" s="28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U392" s="28"/>
      <c r="V392" s="28"/>
      <c r="W392" s="15"/>
      <c r="X392" s="28"/>
      <c r="Y392" s="28"/>
      <c r="Z392" s="28"/>
      <c r="AA392" s="15"/>
    </row>
    <row r="393" ht="12.75" customHeight="1">
      <c r="A393" s="28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U393" s="28"/>
      <c r="V393" s="28"/>
      <c r="W393" s="15"/>
      <c r="X393" s="28"/>
      <c r="Y393" s="28"/>
      <c r="Z393" s="28"/>
      <c r="AA393" s="15"/>
    </row>
    <row r="394" ht="12.75" customHeight="1">
      <c r="A394" s="28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U394" s="28"/>
      <c r="V394" s="28"/>
      <c r="W394" s="15"/>
      <c r="X394" s="28"/>
      <c r="Y394" s="28"/>
      <c r="Z394" s="28"/>
      <c r="AA394" s="15"/>
    </row>
    <row r="395" ht="12.75" customHeight="1">
      <c r="A395" s="28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U395" s="28"/>
      <c r="V395" s="28"/>
      <c r="W395" s="15"/>
      <c r="X395" s="28"/>
      <c r="Y395" s="28"/>
      <c r="Z395" s="28"/>
      <c r="AA395" s="15"/>
    </row>
    <row r="396" ht="12.75" customHeight="1">
      <c r="A396" s="28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U396" s="28"/>
      <c r="V396" s="28"/>
      <c r="W396" s="15"/>
      <c r="X396" s="28"/>
      <c r="Y396" s="28"/>
      <c r="Z396" s="28"/>
      <c r="AA396" s="15"/>
    </row>
    <row r="397" ht="12.75" customHeight="1">
      <c r="A397" s="28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U397" s="28"/>
      <c r="V397" s="28"/>
      <c r="W397" s="15"/>
      <c r="X397" s="28"/>
      <c r="Y397" s="28"/>
      <c r="Z397" s="28"/>
      <c r="AA397" s="15"/>
    </row>
    <row r="398" ht="12.75" customHeight="1">
      <c r="A398" s="28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U398" s="28"/>
      <c r="V398" s="28"/>
      <c r="W398" s="15"/>
      <c r="X398" s="28"/>
      <c r="Y398" s="28"/>
      <c r="Z398" s="28"/>
      <c r="AA398" s="15"/>
    </row>
    <row r="399" ht="12.75" customHeight="1">
      <c r="A399" s="28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U399" s="28"/>
      <c r="V399" s="28"/>
      <c r="W399" s="15"/>
      <c r="X399" s="28"/>
      <c r="Y399" s="28"/>
      <c r="Z399" s="28"/>
      <c r="AA399" s="15"/>
    </row>
    <row r="400" ht="12.75" customHeight="1">
      <c r="A400" s="28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U400" s="28"/>
      <c r="V400" s="28"/>
      <c r="W400" s="15"/>
      <c r="X400" s="28"/>
      <c r="Y400" s="28"/>
      <c r="Z400" s="28"/>
      <c r="AA400" s="15"/>
    </row>
    <row r="401" ht="12.75" customHeight="1">
      <c r="A401" s="28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U401" s="28"/>
      <c r="V401" s="28"/>
      <c r="W401" s="15"/>
      <c r="X401" s="28"/>
      <c r="Y401" s="28"/>
      <c r="Z401" s="28"/>
      <c r="AA401" s="15"/>
    </row>
    <row r="402" ht="12.75" customHeight="1">
      <c r="A402" s="28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U402" s="28"/>
      <c r="V402" s="28"/>
      <c r="W402" s="15"/>
      <c r="X402" s="28"/>
      <c r="Y402" s="28"/>
      <c r="Z402" s="28"/>
      <c r="AA402" s="15"/>
    </row>
    <row r="403" ht="12.75" customHeight="1">
      <c r="A403" s="28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U403" s="28"/>
      <c r="V403" s="28"/>
      <c r="W403" s="15"/>
      <c r="X403" s="28"/>
      <c r="Y403" s="28"/>
      <c r="Z403" s="28"/>
      <c r="AA403" s="15"/>
    </row>
    <row r="404" ht="12.75" customHeight="1">
      <c r="A404" s="28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U404" s="28"/>
      <c r="V404" s="28"/>
      <c r="W404" s="15"/>
      <c r="X404" s="28"/>
      <c r="Y404" s="28"/>
      <c r="Z404" s="28"/>
      <c r="AA404" s="15"/>
    </row>
    <row r="405" ht="12.75" customHeight="1">
      <c r="A405" s="28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U405" s="28"/>
      <c r="V405" s="28"/>
      <c r="W405" s="15"/>
      <c r="X405" s="28"/>
      <c r="Y405" s="28"/>
      <c r="Z405" s="28"/>
      <c r="AA405" s="15"/>
    </row>
    <row r="406" ht="12.75" customHeight="1">
      <c r="A406" s="28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U406" s="28"/>
      <c r="V406" s="28"/>
      <c r="W406" s="15"/>
      <c r="X406" s="28"/>
      <c r="Y406" s="28"/>
      <c r="Z406" s="28"/>
      <c r="AA406" s="15"/>
    </row>
    <row r="407" ht="12.75" customHeight="1">
      <c r="A407" s="28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U407" s="28"/>
      <c r="V407" s="28"/>
      <c r="W407" s="15"/>
      <c r="X407" s="28"/>
      <c r="Y407" s="28"/>
      <c r="Z407" s="28"/>
      <c r="AA407" s="15"/>
    </row>
    <row r="408" ht="12.75" customHeight="1">
      <c r="A408" s="28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U408" s="28"/>
      <c r="V408" s="28"/>
      <c r="W408" s="15"/>
      <c r="X408" s="28"/>
      <c r="Y408" s="28"/>
      <c r="Z408" s="28"/>
      <c r="AA408" s="15"/>
    </row>
    <row r="409" ht="12.75" customHeight="1">
      <c r="A409" s="28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U409" s="28"/>
      <c r="V409" s="28"/>
      <c r="W409" s="15"/>
      <c r="X409" s="28"/>
      <c r="Y409" s="28"/>
      <c r="Z409" s="28"/>
      <c r="AA409" s="15"/>
    </row>
    <row r="410" ht="12.75" customHeight="1">
      <c r="A410" s="28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U410" s="28"/>
      <c r="V410" s="28"/>
      <c r="W410" s="15"/>
      <c r="X410" s="28"/>
      <c r="Y410" s="28"/>
      <c r="Z410" s="28"/>
      <c r="AA410" s="15"/>
    </row>
    <row r="411" ht="12.75" customHeight="1">
      <c r="A411" s="28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U411" s="28"/>
      <c r="V411" s="28"/>
      <c r="W411" s="15"/>
      <c r="X411" s="28"/>
      <c r="Y411" s="28"/>
      <c r="Z411" s="28"/>
      <c r="AA411" s="15"/>
    </row>
    <row r="412" ht="12.75" customHeight="1">
      <c r="A412" s="28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U412" s="28"/>
      <c r="V412" s="28"/>
      <c r="W412" s="15"/>
      <c r="X412" s="28"/>
      <c r="Y412" s="28"/>
      <c r="Z412" s="28"/>
      <c r="AA412" s="15"/>
    </row>
    <row r="413" ht="12.75" customHeight="1">
      <c r="A413" s="28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U413" s="28"/>
      <c r="V413" s="28"/>
      <c r="W413" s="15"/>
      <c r="X413" s="28"/>
      <c r="Y413" s="28"/>
      <c r="Z413" s="28"/>
      <c r="AA413" s="15"/>
    </row>
    <row r="414" ht="12.75" customHeight="1">
      <c r="A414" s="28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U414" s="28"/>
      <c r="V414" s="28"/>
      <c r="W414" s="15"/>
      <c r="X414" s="28"/>
      <c r="Y414" s="28"/>
      <c r="Z414" s="28"/>
      <c r="AA414" s="15"/>
    </row>
    <row r="415" ht="12.75" customHeight="1">
      <c r="A415" s="28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U415" s="28"/>
      <c r="V415" s="28"/>
      <c r="W415" s="15"/>
      <c r="X415" s="28"/>
      <c r="Y415" s="28"/>
      <c r="Z415" s="28"/>
      <c r="AA415" s="15"/>
    </row>
    <row r="416" ht="12.75" customHeight="1">
      <c r="A416" s="28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U416" s="28"/>
      <c r="V416" s="28"/>
      <c r="W416" s="15"/>
      <c r="X416" s="28"/>
      <c r="Y416" s="28"/>
      <c r="Z416" s="28"/>
      <c r="AA416" s="15"/>
    </row>
    <row r="417" ht="12.75" customHeight="1">
      <c r="A417" s="28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U417" s="28"/>
      <c r="V417" s="28"/>
      <c r="W417" s="15"/>
      <c r="X417" s="28"/>
      <c r="Y417" s="28"/>
      <c r="Z417" s="28"/>
      <c r="AA417" s="15"/>
    </row>
    <row r="418" ht="12.75" customHeight="1">
      <c r="A418" s="28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U418" s="28"/>
      <c r="V418" s="28"/>
      <c r="W418" s="15"/>
      <c r="X418" s="28"/>
      <c r="Y418" s="28"/>
      <c r="Z418" s="28"/>
      <c r="AA418" s="15"/>
    </row>
    <row r="419" ht="12.75" customHeight="1">
      <c r="A419" s="28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U419" s="28"/>
      <c r="V419" s="28"/>
      <c r="W419" s="15"/>
      <c r="X419" s="28"/>
      <c r="Y419" s="28"/>
      <c r="Z419" s="28"/>
      <c r="AA419" s="15"/>
    </row>
    <row r="420" ht="12.75" customHeight="1">
      <c r="A420" s="28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U420" s="28"/>
      <c r="V420" s="28"/>
      <c r="W420" s="15"/>
      <c r="X420" s="28"/>
      <c r="Y420" s="28"/>
      <c r="Z420" s="28"/>
      <c r="AA420" s="15"/>
    </row>
    <row r="421" ht="12.75" customHeight="1">
      <c r="A421" s="28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U421" s="28"/>
      <c r="V421" s="28"/>
      <c r="W421" s="15"/>
      <c r="X421" s="28"/>
      <c r="Y421" s="28"/>
      <c r="Z421" s="28"/>
      <c r="AA421" s="15"/>
    </row>
    <row r="422" ht="12.75" customHeight="1">
      <c r="A422" s="28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U422" s="28"/>
      <c r="V422" s="28"/>
      <c r="W422" s="15"/>
      <c r="X422" s="28"/>
      <c r="Y422" s="28"/>
      <c r="Z422" s="28"/>
      <c r="AA422" s="15"/>
    </row>
    <row r="423" ht="12.75" customHeight="1">
      <c r="A423" s="28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U423" s="28"/>
      <c r="V423" s="28"/>
      <c r="W423" s="15"/>
      <c r="X423" s="28"/>
      <c r="Y423" s="28"/>
      <c r="Z423" s="28"/>
      <c r="AA423" s="15"/>
    </row>
    <row r="424" ht="12.75" customHeight="1">
      <c r="A424" s="28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U424" s="28"/>
      <c r="V424" s="28"/>
      <c r="W424" s="15"/>
      <c r="X424" s="28"/>
      <c r="Y424" s="28"/>
      <c r="Z424" s="28"/>
      <c r="AA424" s="15"/>
    </row>
    <row r="425" ht="12.75" customHeight="1">
      <c r="A425" s="28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U425" s="28"/>
      <c r="V425" s="28"/>
      <c r="W425" s="15"/>
      <c r="X425" s="28"/>
      <c r="Y425" s="28"/>
      <c r="Z425" s="28"/>
      <c r="AA425" s="15"/>
    </row>
    <row r="426" ht="12.75" customHeight="1">
      <c r="A426" s="28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U426" s="28"/>
      <c r="V426" s="28"/>
      <c r="W426" s="15"/>
      <c r="X426" s="28"/>
      <c r="Y426" s="28"/>
      <c r="Z426" s="28"/>
      <c r="AA426" s="15"/>
    </row>
    <row r="427" ht="12.75" customHeight="1">
      <c r="A427" s="28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U427" s="28"/>
      <c r="V427" s="28"/>
      <c r="W427" s="15"/>
      <c r="X427" s="28"/>
      <c r="Y427" s="28"/>
      <c r="Z427" s="28"/>
      <c r="AA427" s="15"/>
    </row>
    <row r="428" ht="12.75" customHeight="1">
      <c r="A428" s="28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U428" s="28"/>
      <c r="V428" s="28"/>
      <c r="W428" s="15"/>
      <c r="X428" s="28"/>
      <c r="Y428" s="28"/>
      <c r="Z428" s="28"/>
      <c r="AA428" s="15"/>
    </row>
    <row r="429" ht="12.75" customHeight="1">
      <c r="A429" s="28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U429" s="28"/>
      <c r="V429" s="28"/>
      <c r="W429" s="15"/>
      <c r="X429" s="28"/>
      <c r="Y429" s="28"/>
      <c r="Z429" s="28"/>
      <c r="AA429" s="15"/>
    </row>
    <row r="430" ht="12.75" customHeight="1">
      <c r="A430" s="28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U430" s="28"/>
      <c r="V430" s="28"/>
      <c r="W430" s="15"/>
      <c r="X430" s="28"/>
      <c r="Y430" s="28"/>
      <c r="Z430" s="28"/>
      <c r="AA430" s="15"/>
    </row>
    <row r="431" ht="12.75" customHeight="1">
      <c r="A431" s="28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U431" s="28"/>
      <c r="V431" s="28"/>
      <c r="W431" s="15"/>
      <c r="X431" s="28"/>
      <c r="Y431" s="28"/>
      <c r="Z431" s="28"/>
      <c r="AA431" s="15"/>
    </row>
    <row r="432" ht="12.75" customHeight="1">
      <c r="A432" s="28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U432" s="28"/>
      <c r="V432" s="28"/>
      <c r="W432" s="15"/>
      <c r="X432" s="28"/>
      <c r="Y432" s="28"/>
      <c r="Z432" s="28"/>
      <c r="AA432" s="15"/>
    </row>
    <row r="433" ht="12.75" customHeight="1">
      <c r="A433" s="28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U433" s="28"/>
      <c r="V433" s="28"/>
      <c r="W433" s="15"/>
      <c r="X433" s="28"/>
      <c r="Y433" s="28"/>
      <c r="Z433" s="28"/>
      <c r="AA433" s="15"/>
    </row>
    <row r="434" ht="12.75" customHeight="1">
      <c r="A434" s="28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U434" s="28"/>
      <c r="V434" s="28"/>
      <c r="W434" s="15"/>
      <c r="X434" s="28"/>
      <c r="Y434" s="28"/>
      <c r="Z434" s="28"/>
      <c r="AA434" s="15"/>
    </row>
    <row r="435" ht="12.75" customHeight="1">
      <c r="A435" s="28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U435" s="28"/>
      <c r="V435" s="28"/>
      <c r="W435" s="15"/>
      <c r="X435" s="28"/>
      <c r="Y435" s="28"/>
      <c r="Z435" s="28"/>
      <c r="AA435" s="15"/>
    </row>
    <row r="436" ht="12.75" customHeight="1">
      <c r="A436" s="28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U436" s="28"/>
      <c r="V436" s="28"/>
      <c r="W436" s="15"/>
      <c r="X436" s="28"/>
      <c r="Y436" s="28"/>
      <c r="Z436" s="28"/>
      <c r="AA436" s="15"/>
    </row>
    <row r="437" ht="12.75" customHeight="1">
      <c r="A437" s="28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U437" s="28"/>
      <c r="V437" s="28"/>
      <c r="W437" s="15"/>
      <c r="X437" s="28"/>
      <c r="Y437" s="28"/>
      <c r="Z437" s="28"/>
      <c r="AA437" s="15"/>
    </row>
    <row r="438" ht="12.75" customHeight="1">
      <c r="A438" s="28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U438" s="28"/>
      <c r="V438" s="28"/>
      <c r="W438" s="15"/>
      <c r="X438" s="28"/>
      <c r="Y438" s="28"/>
      <c r="Z438" s="28"/>
      <c r="AA438" s="15"/>
    </row>
    <row r="439" ht="12.75" customHeight="1">
      <c r="A439" s="28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U439" s="28"/>
      <c r="V439" s="28"/>
      <c r="W439" s="15"/>
      <c r="X439" s="28"/>
      <c r="Y439" s="28"/>
      <c r="Z439" s="28"/>
      <c r="AA439" s="15"/>
    </row>
    <row r="440" ht="12.75" customHeight="1">
      <c r="A440" s="28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U440" s="28"/>
      <c r="V440" s="28"/>
      <c r="W440" s="15"/>
      <c r="X440" s="28"/>
      <c r="Y440" s="28"/>
      <c r="Z440" s="28"/>
      <c r="AA440" s="15"/>
    </row>
    <row r="441" ht="12.75" customHeight="1">
      <c r="A441" s="28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U441" s="28"/>
      <c r="V441" s="28"/>
      <c r="W441" s="15"/>
      <c r="X441" s="28"/>
      <c r="Y441" s="28"/>
      <c r="Z441" s="28"/>
      <c r="AA441" s="15"/>
    </row>
    <row r="442" ht="12.75" customHeight="1">
      <c r="A442" s="28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U442" s="28"/>
      <c r="V442" s="28"/>
      <c r="W442" s="15"/>
      <c r="X442" s="28"/>
      <c r="Y442" s="28"/>
      <c r="Z442" s="28"/>
      <c r="AA442" s="15"/>
    </row>
    <row r="443" ht="12.75" customHeight="1">
      <c r="A443" s="28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U443" s="28"/>
      <c r="V443" s="28"/>
      <c r="W443" s="15"/>
      <c r="X443" s="28"/>
      <c r="Y443" s="28"/>
      <c r="Z443" s="28"/>
      <c r="AA443" s="15"/>
    </row>
    <row r="444" ht="12.75" customHeight="1">
      <c r="A444" s="28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U444" s="28"/>
      <c r="V444" s="28"/>
      <c r="W444" s="15"/>
      <c r="X444" s="28"/>
      <c r="Y444" s="28"/>
      <c r="Z444" s="28"/>
      <c r="AA444" s="15"/>
    </row>
    <row r="445" ht="12.75" customHeight="1">
      <c r="A445" s="28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U445" s="28"/>
      <c r="V445" s="28"/>
      <c r="W445" s="15"/>
      <c r="X445" s="28"/>
      <c r="Y445" s="28"/>
      <c r="Z445" s="28"/>
      <c r="AA445" s="15"/>
    </row>
    <row r="446" ht="12.75" customHeight="1">
      <c r="A446" s="28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U446" s="28"/>
      <c r="V446" s="28"/>
      <c r="W446" s="15"/>
      <c r="X446" s="28"/>
      <c r="Y446" s="28"/>
      <c r="Z446" s="28"/>
      <c r="AA446" s="15"/>
    </row>
    <row r="447" ht="12.75" customHeight="1">
      <c r="A447" s="28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U447" s="28"/>
      <c r="V447" s="28"/>
      <c r="W447" s="15"/>
      <c r="X447" s="28"/>
      <c r="Y447" s="28"/>
      <c r="Z447" s="28"/>
      <c r="AA447" s="15"/>
    </row>
    <row r="448" ht="12.75" customHeight="1">
      <c r="A448" s="28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U448" s="28"/>
      <c r="V448" s="28"/>
      <c r="W448" s="15"/>
      <c r="X448" s="28"/>
      <c r="Y448" s="28"/>
      <c r="Z448" s="28"/>
      <c r="AA448" s="15"/>
    </row>
    <row r="449" ht="12.75" customHeight="1">
      <c r="A449" s="28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U449" s="28"/>
      <c r="V449" s="28"/>
      <c r="W449" s="15"/>
      <c r="X449" s="28"/>
      <c r="Y449" s="28"/>
      <c r="Z449" s="28"/>
      <c r="AA449" s="15"/>
    </row>
    <row r="450" ht="12.75" customHeight="1">
      <c r="A450" s="28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U450" s="28"/>
      <c r="V450" s="28"/>
      <c r="W450" s="15"/>
      <c r="X450" s="28"/>
      <c r="Y450" s="28"/>
      <c r="Z450" s="28"/>
      <c r="AA450" s="15"/>
    </row>
    <row r="451" ht="12.75" customHeight="1">
      <c r="A451" s="28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U451" s="28"/>
      <c r="V451" s="28"/>
      <c r="W451" s="15"/>
      <c r="X451" s="28"/>
      <c r="Y451" s="28"/>
      <c r="Z451" s="28"/>
      <c r="AA451" s="15"/>
    </row>
    <row r="452" ht="12.75" customHeight="1">
      <c r="A452" s="28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U452" s="28"/>
      <c r="V452" s="28"/>
      <c r="W452" s="15"/>
      <c r="X452" s="28"/>
      <c r="Y452" s="28"/>
      <c r="Z452" s="28"/>
      <c r="AA452" s="15"/>
    </row>
    <row r="453" ht="12.75" customHeight="1">
      <c r="A453" s="28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U453" s="28"/>
      <c r="V453" s="28"/>
      <c r="W453" s="15"/>
      <c r="X453" s="28"/>
      <c r="Y453" s="28"/>
      <c r="Z453" s="28"/>
      <c r="AA453" s="15"/>
    </row>
    <row r="454" ht="12.75" customHeight="1">
      <c r="A454" s="28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U454" s="28"/>
      <c r="V454" s="28"/>
      <c r="W454" s="15"/>
      <c r="X454" s="28"/>
      <c r="Y454" s="28"/>
      <c r="Z454" s="28"/>
      <c r="AA454" s="15"/>
    </row>
    <row r="455" ht="12.75" customHeight="1">
      <c r="A455" s="28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U455" s="28"/>
      <c r="V455" s="28"/>
      <c r="W455" s="15"/>
      <c r="X455" s="28"/>
      <c r="Y455" s="28"/>
      <c r="Z455" s="28"/>
      <c r="AA455" s="15"/>
    </row>
    <row r="456" ht="12.75" customHeight="1">
      <c r="A456" s="28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U456" s="28"/>
      <c r="V456" s="28"/>
      <c r="W456" s="15"/>
      <c r="X456" s="28"/>
      <c r="Y456" s="28"/>
      <c r="Z456" s="28"/>
      <c r="AA456" s="15"/>
    </row>
    <row r="457" ht="12.75" customHeight="1">
      <c r="A457" s="28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U457" s="28"/>
      <c r="V457" s="28"/>
      <c r="W457" s="15"/>
      <c r="X457" s="28"/>
      <c r="Y457" s="28"/>
      <c r="Z457" s="28"/>
      <c r="AA457" s="15"/>
    </row>
    <row r="458" ht="12.75" customHeight="1">
      <c r="A458" s="28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U458" s="28"/>
      <c r="V458" s="28"/>
      <c r="W458" s="15"/>
      <c r="X458" s="28"/>
      <c r="Y458" s="28"/>
      <c r="Z458" s="28"/>
      <c r="AA458" s="15"/>
    </row>
    <row r="459" ht="12.75" customHeight="1">
      <c r="A459" s="28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U459" s="28"/>
      <c r="V459" s="28"/>
      <c r="W459" s="15"/>
      <c r="X459" s="28"/>
      <c r="Y459" s="28"/>
      <c r="Z459" s="28"/>
      <c r="AA459" s="15"/>
    </row>
    <row r="460" ht="12.75" customHeight="1">
      <c r="A460" s="28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U460" s="28"/>
      <c r="V460" s="28"/>
      <c r="W460" s="15"/>
      <c r="X460" s="28"/>
      <c r="Y460" s="28"/>
      <c r="Z460" s="28"/>
      <c r="AA460" s="15"/>
    </row>
    <row r="461" ht="12.75" customHeight="1">
      <c r="A461" s="28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U461" s="28"/>
      <c r="V461" s="28"/>
      <c r="W461" s="15"/>
      <c r="X461" s="28"/>
      <c r="Y461" s="28"/>
      <c r="Z461" s="28"/>
      <c r="AA461" s="15"/>
    </row>
    <row r="462" ht="12.75" customHeight="1">
      <c r="A462" s="28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U462" s="28"/>
      <c r="V462" s="28"/>
      <c r="W462" s="15"/>
      <c r="X462" s="28"/>
      <c r="Y462" s="28"/>
      <c r="Z462" s="28"/>
      <c r="AA462" s="15"/>
    </row>
    <row r="463" ht="12.75" customHeight="1">
      <c r="A463" s="28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U463" s="28"/>
      <c r="V463" s="28"/>
      <c r="W463" s="15"/>
      <c r="X463" s="28"/>
      <c r="Y463" s="28"/>
      <c r="Z463" s="28"/>
      <c r="AA463" s="15"/>
    </row>
    <row r="464" ht="12.75" customHeight="1">
      <c r="A464" s="28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U464" s="28"/>
      <c r="V464" s="28"/>
      <c r="W464" s="15"/>
      <c r="X464" s="28"/>
      <c r="Y464" s="28"/>
      <c r="Z464" s="28"/>
      <c r="AA464" s="15"/>
    </row>
    <row r="465" ht="12.75" customHeight="1">
      <c r="A465" s="28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U465" s="28"/>
      <c r="V465" s="28"/>
      <c r="W465" s="15"/>
      <c r="X465" s="28"/>
      <c r="Y465" s="28"/>
      <c r="Z465" s="28"/>
      <c r="AA465" s="15"/>
    </row>
    <row r="466" ht="12.75" customHeight="1">
      <c r="A466" s="28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U466" s="28"/>
      <c r="V466" s="28"/>
      <c r="W466" s="15"/>
      <c r="X466" s="28"/>
      <c r="Y466" s="28"/>
      <c r="Z466" s="28"/>
      <c r="AA466" s="15"/>
    </row>
    <row r="467" ht="12.75" customHeight="1">
      <c r="A467" s="28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U467" s="28"/>
      <c r="V467" s="28"/>
      <c r="W467" s="15"/>
      <c r="X467" s="28"/>
      <c r="Y467" s="28"/>
      <c r="Z467" s="28"/>
      <c r="AA467" s="15"/>
    </row>
    <row r="468" ht="12.75" customHeight="1">
      <c r="A468" s="28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U468" s="28"/>
      <c r="V468" s="28"/>
      <c r="W468" s="15"/>
      <c r="X468" s="28"/>
      <c r="Y468" s="28"/>
      <c r="Z468" s="28"/>
      <c r="AA468" s="15"/>
    </row>
    <row r="469" ht="12.75" customHeight="1">
      <c r="A469" s="28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U469" s="28"/>
      <c r="V469" s="28"/>
      <c r="W469" s="15"/>
      <c r="X469" s="28"/>
      <c r="Y469" s="28"/>
      <c r="Z469" s="28"/>
      <c r="AA469" s="15"/>
    </row>
    <row r="470" ht="12.75" customHeight="1">
      <c r="A470" s="28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U470" s="28"/>
      <c r="V470" s="28"/>
      <c r="W470" s="15"/>
      <c r="X470" s="28"/>
      <c r="Y470" s="28"/>
      <c r="Z470" s="28"/>
      <c r="AA470" s="15"/>
    </row>
    <row r="471" ht="12.75" customHeight="1">
      <c r="A471" s="28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U471" s="28"/>
      <c r="V471" s="28"/>
      <c r="W471" s="15"/>
      <c r="X471" s="28"/>
      <c r="Y471" s="28"/>
      <c r="Z471" s="28"/>
      <c r="AA471" s="15"/>
    </row>
    <row r="472" ht="12.75" customHeight="1">
      <c r="A472" s="28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U472" s="28"/>
      <c r="V472" s="28"/>
      <c r="W472" s="15"/>
      <c r="X472" s="28"/>
      <c r="Y472" s="28"/>
      <c r="Z472" s="28"/>
      <c r="AA472" s="15"/>
    </row>
    <row r="473" ht="12.75" customHeight="1">
      <c r="A473" s="28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U473" s="28"/>
      <c r="V473" s="28"/>
      <c r="W473" s="15"/>
      <c r="X473" s="28"/>
      <c r="Y473" s="28"/>
      <c r="Z473" s="28"/>
      <c r="AA473" s="15"/>
    </row>
    <row r="474" ht="12.75" customHeight="1">
      <c r="A474" s="28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U474" s="28"/>
      <c r="V474" s="28"/>
      <c r="W474" s="15"/>
      <c r="X474" s="28"/>
      <c r="Y474" s="28"/>
      <c r="Z474" s="28"/>
      <c r="AA474" s="15"/>
    </row>
    <row r="475" ht="12.75" customHeight="1">
      <c r="A475" s="28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U475" s="28"/>
      <c r="V475" s="28"/>
      <c r="W475" s="15"/>
      <c r="X475" s="28"/>
      <c r="Y475" s="28"/>
      <c r="Z475" s="28"/>
      <c r="AA475" s="15"/>
    </row>
    <row r="476" ht="12.75" customHeight="1">
      <c r="A476" s="28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U476" s="28"/>
      <c r="V476" s="28"/>
      <c r="W476" s="15"/>
      <c r="X476" s="28"/>
      <c r="Y476" s="28"/>
      <c r="Z476" s="28"/>
      <c r="AA476" s="15"/>
    </row>
    <row r="477" ht="12.75" customHeight="1">
      <c r="A477" s="28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U477" s="28"/>
      <c r="V477" s="28"/>
      <c r="W477" s="15"/>
      <c r="X477" s="28"/>
      <c r="Y477" s="28"/>
      <c r="Z477" s="28"/>
      <c r="AA477" s="15"/>
    </row>
    <row r="478" ht="12.75" customHeight="1">
      <c r="A478" s="28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U478" s="28"/>
      <c r="V478" s="28"/>
      <c r="W478" s="15"/>
      <c r="X478" s="28"/>
      <c r="Y478" s="28"/>
      <c r="Z478" s="28"/>
      <c r="AA478" s="15"/>
    </row>
    <row r="479" ht="12.75" customHeight="1">
      <c r="A479" s="28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U479" s="28"/>
      <c r="V479" s="28"/>
      <c r="W479" s="15"/>
      <c r="X479" s="28"/>
      <c r="Y479" s="28"/>
      <c r="Z479" s="28"/>
      <c r="AA479" s="15"/>
    </row>
    <row r="480" ht="12.75" customHeight="1">
      <c r="A480" s="28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U480" s="28"/>
      <c r="V480" s="28"/>
      <c r="W480" s="15"/>
      <c r="X480" s="28"/>
      <c r="Y480" s="28"/>
      <c r="Z480" s="28"/>
      <c r="AA480" s="15"/>
    </row>
    <row r="481" ht="12.75" customHeight="1">
      <c r="A481" s="28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U481" s="28"/>
      <c r="V481" s="28"/>
      <c r="W481" s="15"/>
      <c r="X481" s="28"/>
      <c r="Y481" s="28"/>
      <c r="Z481" s="28"/>
      <c r="AA481" s="15"/>
    </row>
    <row r="482" ht="12.75" customHeight="1">
      <c r="A482" s="28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U482" s="28"/>
      <c r="V482" s="28"/>
      <c r="W482" s="15"/>
      <c r="X482" s="28"/>
      <c r="Y482" s="28"/>
      <c r="Z482" s="28"/>
      <c r="AA482" s="15"/>
    </row>
    <row r="483" ht="12.75" customHeight="1">
      <c r="A483" s="28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U483" s="28"/>
      <c r="V483" s="28"/>
      <c r="W483" s="15"/>
      <c r="X483" s="28"/>
      <c r="Y483" s="28"/>
      <c r="Z483" s="28"/>
      <c r="AA483" s="15"/>
    </row>
    <row r="484" ht="12.75" customHeight="1">
      <c r="A484" s="28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U484" s="28"/>
      <c r="V484" s="28"/>
      <c r="W484" s="15"/>
      <c r="X484" s="28"/>
      <c r="Y484" s="28"/>
      <c r="Z484" s="28"/>
      <c r="AA484" s="15"/>
    </row>
    <row r="485" ht="12.75" customHeight="1">
      <c r="A485" s="28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U485" s="28"/>
      <c r="V485" s="28"/>
      <c r="W485" s="15"/>
      <c r="X485" s="28"/>
      <c r="Y485" s="28"/>
      <c r="Z485" s="28"/>
      <c r="AA485" s="15"/>
    </row>
    <row r="486" ht="12.75" customHeight="1">
      <c r="A486" s="28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U486" s="28"/>
      <c r="V486" s="28"/>
      <c r="W486" s="15"/>
      <c r="X486" s="28"/>
      <c r="Y486" s="28"/>
      <c r="Z486" s="28"/>
      <c r="AA486" s="15"/>
    </row>
    <row r="487" ht="12.75" customHeight="1">
      <c r="A487" s="28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U487" s="28"/>
      <c r="V487" s="28"/>
      <c r="W487" s="15"/>
      <c r="X487" s="28"/>
      <c r="Y487" s="28"/>
      <c r="Z487" s="28"/>
      <c r="AA487" s="15"/>
    </row>
    <row r="488" ht="12.75" customHeight="1">
      <c r="A488" s="28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U488" s="28"/>
      <c r="V488" s="28"/>
      <c r="W488" s="15"/>
      <c r="X488" s="28"/>
      <c r="Y488" s="28"/>
      <c r="Z488" s="28"/>
      <c r="AA488" s="15"/>
    </row>
    <row r="489" ht="12.75" customHeight="1">
      <c r="A489" s="28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U489" s="28"/>
      <c r="V489" s="28"/>
      <c r="W489" s="15"/>
      <c r="X489" s="28"/>
      <c r="Y489" s="28"/>
      <c r="Z489" s="28"/>
      <c r="AA489" s="15"/>
    </row>
    <row r="490" ht="12.75" customHeight="1">
      <c r="A490" s="28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U490" s="28"/>
      <c r="V490" s="28"/>
      <c r="W490" s="15"/>
      <c r="X490" s="28"/>
      <c r="Y490" s="28"/>
      <c r="Z490" s="28"/>
      <c r="AA490" s="15"/>
    </row>
    <row r="491" ht="12.75" customHeight="1">
      <c r="A491" s="28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U491" s="28"/>
      <c r="V491" s="28"/>
      <c r="W491" s="15"/>
      <c r="X491" s="28"/>
      <c r="Y491" s="28"/>
      <c r="Z491" s="28"/>
      <c r="AA491" s="15"/>
    </row>
    <row r="492" ht="12.75" customHeight="1">
      <c r="A492" s="28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U492" s="28"/>
      <c r="V492" s="28"/>
      <c r="W492" s="15"/>
      <c r="X492" s="28"/>
      <c r="Y492" s="28"/>
      <c r="Z492" s="28"/>
      <c r="AA492" s="15"/>
    </row>
    <row r="493" ht="12.75" customHeight="1">
      <c r="A493" s="28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U493" s="28"/>
      <c r="V493" s="28"/>
      <c r="W493" s="15"/>
      <c r="X493" s="28"/>
      <c r="Y493" s="28"/>
      <c r="Z493" s="28"/>
      <c r="AA493" s="15"/>
    </row>
    <row r="494" ht="12.75" customHeight="1">
      <c r="A494" s="28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U494" s="28"/>
      <c r="V494" s="28"/>
      <c r="W494" s="15"/>
      <c r="X494" s="28"/>
      <c r="Y494" s="28"/>
      <c r="Z494" s="28"/>
      <c r="AA494" s="15"/>
    </row>
    <row r="495" ht="12.75" customHeight="1">
      <c r="A495" s="28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U495" s="28"/>
      <c r="V495" s="28"/>
      <c r="W495" s="15"/>
      <c r="X495" s="28"/>
      <c r="Y495" s="28"/>
      <c r="Z495" s="28"/>
      <c r="AA495" s="15"/>
    </row>
    <row r="496" ht="12.75" customHeight="1">
      <c r="A496" s="28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U496" s="28"/>
      <c r="V496" s="28"/>
      <c r="W496" s="15"/>
      <c r="X496" s="28"/>
      <c r="Y496" s="28"/>
      <c r="Z496" s="28"/>
      <c r="AA496" s="15"/>
    </row>
    <row r="497" ht="12.75" customHeight="1">
      <c r="A497" s="28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U497" s="28"/>
      <c r="V497" s="28"/>
      <c r="W497" s="15"/>
      <c r="X497" s="28"/>
      <c r="Y497" s="28"/>
      <c r="Z497" s="28"/>
      <c r="AA497" s="15"/>
    </row>
    <row r="498" ht="12.75" customHeight="1">
      <c r="A498" s="28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U498" s="28"/>
      <c r="V498" s="28"/>
      <c r="W498" s="15"/>
      <c r="X498" s="28"/>
      <c r="Y498" s="28"/>
      <c r="Z498" s="28"/>
      <c r="AA498" s="15"/>
    </row>
    <row r="499" ht="12.75" customHeight="1">
      <c r="A499" s="28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U499" s="28"/>
      <c r="V499" s="28"/>
      <c r="W499" s="15"/>
      <c r="X499" s="28"/>
      <c r="Y499" s="28"/>
      <c r="Z499" s="28"/>
      <c r="AA499" s="15"/>
    </row>
    <row r="500" ht="12.75" customHeight="1">
      <c r="A500" s="28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U500" s="28"/>
      <c r="V500" s="28"/>
      <c r="W500" s="15"/>
      <c r="X500" s="28"/>
      <c r="Y500" s="28"/>
      <c r="Z500" s="28"/>
      <c r="AA500" s="15"/>
    </row>
    <row r="501" ht="12.75" customHeight="1">
      <c r="A501" s="28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U501" s="28"/>
      <c r="V501" s="28"/>
      <c r="W501" s="15"/>
      <c r="X501" s="28"/>
      <c r="Y501" s="28"/>
      <c r="Z501" s="28"/>
      <c r="AA501" s="15"/>
    </row>
    <row r="502" ht="12.75" customHeight="1">
      <c r="A502" s="28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U502" s="28"/>
      <c r="V502" s="28"/>
      <c r="W502" s="15"/>
      <c r="X502" s="28"/>
      <c r="Y502" s="28"/>
      <c r="Z502" s="28"/>
      <c r="AA502" s="15"/>
    </row>
    <row r="503" ht="12.75" customHeight="1">
      <c r="A503" s="28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U503" s="28"/>
      <c r="V503" s="28"/>
      <c r="W503" s="15"/>
      <c r="X503" s="28"/>
      <c r="Y503" s="28"/>
      <c r="Z503" s="28"/>
      <c r="AA503" s="15"/>
    </row>
    <row r="504" ht="12.75" customHeight="1">
      <c r="A504" s="28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U504" s="28"/>
      <c r="V504" s="28"/>
      <c r="W504" s="15"/>
      <c r="X504" s="28"/>
      <c r="Y504" s="28"/>
      <c r="Z504" s="28"/>
      <c r="AA504" s="15"/>
    </row>
    <row r="505" ht="12.75" customHeight="1">
      <c r="A505" s="28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U505" s="28"/>
      <c r="V505" s="28"/>
      <c r="W505" s="15"/>
      <c r="X505" s="28"/>
      <c r="Y505" s="28"/>
      <c r="Z505" s="28"/>
      <c r="AA505" s="15"/>
    </row>
    <row r="506" ht="12.75" customHeight="1">
      <c r="A506" s="28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U506" s="28"/>
      <c r="V506" s="28"/>
      <c r="W506" s="15"/>
      <c r="X506" s="28"/>
      <c r="Y506" s="28"/>
      <c r="Z506" s="28"/>
      <c r="AA506" s="15"/>
    </row>
    <row r="507" ht="12.75" customHeight="1">
      <c r="A507" s="28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U507" s="28"/>
      <c r="V507" s="28"/>
      <c r="W507" s="15"/>
      <c r="X507" s="28"/>
      <c r="Y507" s="28"/>
      <c r="Z507" s="28"/>
      <c r="AA507" s="15"/>
    </row>
    <row r="508" ht="12.75" customHeight="1">
      <c r="A508" s="28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U508" s="28"/>
      <c r="V508" s="28"/>
      <c r="W508" s="15"/>
      <c r="X508" s="28"/>
      <c r="Y508" s="28"/>
      <c r="Z508" s="28"/>
      <c r="AA508" s="15"/>
    </row>
    <row r="509" ht="12.75" customHeight="1">
      <c r="A509" s="28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U509" s="28"/>
      <c r="V509" s="28"/>
      <c r="W509" s="15"/>
      <c r="X509" s="28"/>
      <c r="Y509" s="28"/>
      <c r="Z509" s="28"/>
      <c r="AA509" s="15"/>
    </row>
    <row r="510" ht="12.75" customHeight="1">
      <c r="A510" s="28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U510" s="28"/>
      <c r="V510" s="28"/>
      <c r="W510" s="15"/>
      <c r="X510" s="28"/>
      <c r="Y510" s="28"/>
      <c r="Z510" s="28"/>
      <c r="AA510" s="15"/>
    </row>
    <row r="511" ht="12.75" customHeight="1">
      <c r="A511" s="28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U511" s="28"/>
      <c r="V511" s="28"/>
      <c r="W511" s="15"/>
      <c r="X511" s="28"/>
      <c r="Y511" s="28"/>
      <c r="Z511" s="28"/>
      <c r="AA511" s="15"/>
    </row>
    <row r="512" ht="12.75" customHeight="1">
      <c r="A512" s="28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U512" s="28"/>
      <c r="V512" s="28"/>
      <c r="W512" s="15"/>
      <c r="X512" s="28"/>
      <c r="Y512" s="28"/>
      <c r="Z512" s="28"/>
      <c r="AA512" s="15"/>
    </row>
    <row r="513" ht="12.75" customHeight="1">
      <c r="A513" s="28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U513" s="28"/>
      <c r="V513" s="28"/>
      <c r="W513" s="15"/>
      <c r="X513" s="28"/>
      <c r="Y513" s="28"/>
      <c r="Z513" s="28"/>
      <c r="AA513" s="15"/>
    </row>
    <row r="514" ht="12.75" customHeight="1">
      <c r="A514" s="28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U514" s="28"/>
      <c r="V514" s="28"/>
      <c r="W514" s="15"/>
      <c r="X514" s="28"/>
      <c r="Y514" s="28"/>
      <c r="Z514" s="28"/>
      <c r="AA514" s="15"/>
    </row>
    <row r="515" ht="12.75" customHeight="1">
      <c r="A515" s="28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U515" s="28"/>
      <c r="V515" s="28"/>
      <c r="W515" s="15"/>
      <c r="X515" s="28"/>
      <c r="Y515" s="28"/>
      <c r="Z515" s="28"/>
      <c r="AA515" s="15"/>
    </row>
    <row r="516" ht="12.75" customHeight="1">
      <c r="A516" s="28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U516" s="28"/>
      <c r="V516" s="28"/>
      <c r="W516" s="15"/>
      <c r="X516" s="28"/>
      <c r="Y516" s="28"/>
      <c r="Z516" s="28"/>
      <c r="AA516" s="15"/>
    </row>
    <row r="517" ht="12.75" customHeight="1">
      <c r="A517" s="28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U517" s="28"/>
      <c r="V517" s="28"/>
      <c r="W517" s="15"/>
      <c r="X517" s="28"/>
      <c r="Y517" s="28"/>
      <c r="Z517" s="28"/>
      <c r="AA517" s="15"/>
    </row>
    <row r="518" ht="12.75" customHeight="1">
      <c r="A518" s="28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U518" s="28"/>
      <c r="V518" s="28"/>
      <c r="W518" s="15"/>
      <c r="X518" s="28"/>
      <c r="Y518" s="28"/>
      <c r="Z518" s="28"/>
      <c r="AA518" s="15"/>
    </row>
    <row r="519" ht="12.75" customHeight="1">
      <c r="A519" s="28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U519" s="28"/>
      <c r="V519" s="28"/>
      <c r="W519" s="15"/>
      <c r="X519" s="28"/>
      <c r="Y519" s="28"/>
      <c r="Z519" s="28"/>
      <c r="AA519" s="15"/>
    </row>
    <row r="520" ht="12.75" customHeight="1">
      <c r="A520" s="28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U520" s="28"/>
      <c r="V520" s="28"/>
      <c r="W520" s="15"/>
      <c r="X520" s="28"/>
      <c r="Y520" s="28"/>
      <c r="Z520" s="28"/>
      <c r="AA520" s="15"/>
    </row>
    <row r="521" ht="12.75" customHeight="1">
      <c r="A521" s="28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U521" s="28"/>
      <c r="V521" s="28"/>
      <c r="W521" s="15"/>
      <c r="X521" s="28"/>
      <c r="Y521" s="28"/>
      <c r="Z521" s="28"/>
      <c r="AA521" s="15"/>
    </row>
    <row r="522" ht="12.75" customHeight="1">
      <c r="A522" s="28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U522" s="28"/>
      <c r="V522" s="28"/>
      <c r="W522" s="15"/>
      <c r="X522" s="28"/>
      <c r="Y522" s="28"/>
      <c r="Z522" s="28"/>
      <c r="AA522" s="15"/>
    </row>
    <row r="523" ht="12.75" customHeight="1">
      <c r="A523" s="28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U523" s="28"/>
      <c r="V523" s="28"/>
      <c r="W523" s="15"/>
      <c r="X523" s="28"/>
      <c r="Y523" s="28"/>
      <c r="Z523" s="28"/>
      <c r="AA523" s="15"/>
    </row>
    <row r="524" ht="12.75" customHeight="1">
      <c r="A524" s="28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U524" s="28"/>
      <c r="V524" s="28"/>
      <c r="W524" s="15"/>
      <c r="X524" s="28"/>
      <c r="Y524" s="28"/>
      <c r="Z524" s="28"/>
      <c r="AA524" s="15"/>
    </row>
    <row r="525" ht="12.75" customHeight="1">
      <c r="A525" s="28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U525" s="28"/>
      <c r="V525" s="28"/>
      <c r="W525" s="15"/>
      <c r="X525" s="28"/>
      <c r="Y525" s="28"/>
      <c r="Z525" s="28"/>
      <c r="AA525" s="15"/>
    </row>
    <row r="526" ht="12.75" customHeight="1">
      <c r="A526" s="28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U526" s="28"/>
      <c r="V526" s="28"/>
      <c r="W526" s="15"/>
      <c r="X526" s="28"/>
      <c r="Y526" s="28"/>
      <c r="Z526" s="28"/>
      <c r="AA526" s="15"/>
    </row>
    <row r="527" ht="12.75" customHeight="1">
      <c r="A527" s="28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U527" s="28"/>
      <c r="V527" s="28"/>
      <c r="W527" s="15"/>
      <c r="X527" s="28"/>
      <c r="Y527" s="28"/>
      <c r="Z527" s="28"/>
      <c r="AA527" s="15"/>
    </row>
    <row r="528" ht="12.75" customHeight="1">
      <c r="A528" s="28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U528" s="28"/>
      <c r="V528" s="28"/>
      <c r="W528" s="15"/>
      <c r="X528" s="28"/>
      <c r="Y528" s="28"/>
      <c r="Z528" s="28"/>
      <c r="AA528" s="15"/>
    </row>
    <row r="529" ht="12.75" customHeight="1">
      <c r="A529" s="28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U529" s="28"/>
      <c r="V529" s="28"/>
      <c r="W529" s="15"/>
      <c r="X529" s="28"/>
      <c r="Y529" s="28"/>
      <c r="Z529" s="28"/>
      <c r="AA529" s="15"/>
    </row>
    <row r="530" ht="12.75" customHeight="1">
      <c r="A530" s="28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U530" s="28"/>
      <c r="V530" s="28"/>
      <c r="W530" s="15"/>
      <c r="X530" s="28"/>
      <c r="Y530" s="28"/>
      <c r="Z530" s="28"/>
      <c r="AA530" s="15"/>
    </row>
    <row r="531" ht="12.75" customHeight="1">
      <c r="A531" s="28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U531" s="28"/>
      <c r="V531" s="28"/>
      <c r="W531" s="15"/>
      <c r="X531" s="28"/>
      <c r="Y531" s="28"/>
      <c r="Z531" s="28"/>
      <c r="AA531" s="15"/>
    </row>
    <row r="532" ht="12.75" customHeight="1">
      <c r="A532" s="28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U532" s="28"/>
      <c r="V532" s="28"/>
      <c r="W532" s="15"/>
      <c r="X532" s="28"/>
      <c r="Y532" s="28"/>
      <c r="Z532" s="28"/>
      <c r="AA532" s="15"/>
    </row>
    <row r="533" ht="12.75" customHeight="1">
      <c r="A533" s="28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U533" s="28"/>
      <c r="V533" s="28"/>
      <c r="W533" s="15"/>
      <c r="X533" s="28"/>
      <c r="Y533" s="28"/>
      <c r="Z533" s="28"/>
      <c r="AA533" s="15"/>
    </row>
    <row r="534" ht="12.75" customHeight="1">
      <c r="A534" s="28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U534" s="28"/>
      <c r="V534" s="28"/>
      <c r="W534" s="15"/>
      <c r="X534" s="28"/>
      <c r="Y534" s="28"/>
      <c r="Z534" s="28"/>
      <c r="AA534" s="15"/>
    </row>
    <row r="535" ht="12.75" customHeight="1">
      <c r="A535" s="28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U535" s="28"/>
      <c r="V535" s="28"/>
      <c r="W535" s="15"/>
      <c r="X535" s="28"/>
      <c r="Y535" s="28"/>
      <c r="Z535" s="28"/>
      <c r="AA535" s="15"/>
    </row>
    <row r="536" ht="12.75" customHeight="1">
      <c r="A536" s="28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U536" s="28"/>
      <c r="V536" s="28"/>
      <c r="W536" s="15"/>
      <c r="X536" s="28"/>
      <c r="Y536" s="28"/>
      <c r="Z536" s="28"/>
      <c r="AA536" s="15"/>
    </row>
    <row r="537" ht="12.75" customHeight="1">
      <c r="A537" s="28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U537" s="28"/>
      <c r="V537" s="28"/>
      <c r="W537" s="15"/>
      <c r="X537" s="28"/>
      <c r="Y537" s="28"/>
      <c r="Z537" s="28"/>
      <c r="AA537" s="15"/>
    </row>
    <row r="538" ht="12.75" customHeight="1">
      <c r="A538" s="28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U538" s="28"/>
      <c r="V538" s="28"/>
      <c r="W538" s="15"/>
      <c r="X538" s="28"/>
      <c r="Y538" s="28"/>
      <c r="Z538" s="28"/>
      <c r="AA538" s="15"/>
    </row>
    <row r="539" ht="12.75" customHeight="1">
      <c r="A539" s="28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U539" s="28"/>
      <c r="V539" s="28"/>
      <c r="W539" s="15"/>
      <c r="X539" s="28"/>
      <c r="Y539" s="28"/>
      <c r="Z539" s="28"/>
      <c r="AA539" s="15"/>
    </row>
    <row r="540" ht="12.75" customHeight="1">
      <c r="A540" s="28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U540" s="28"/>
      <c r="V540" s="28"/>
      <c r="W540" s="15"/>
      <c r="X540" s="28"/>
      <c r="Y540" s="28"/>
      <c r="Z540" s="28"/>
      <c r="AA540" s="15"/>
    </row>
    <row r="541" ht="12.75" customHeight="1">
      <c r="A541" s="28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U541" s="28"/>
      <c r="V541" s="28"/>
      <c r="W541" s="15"/>
      <c r="X541" s="28"/>
      <c r="Y541" s="28"/>
      <c r="Z541" s="28"/>
      <c r="AA541" s="15"/>
    </row>
    <row r="542" ht="12.75" customHeight="1">
      <c r="A542" s="28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U542" s="28"/>
      <c r="V542" s="28"/>
      <c r="W542" s="15"/>
      <c r="X542" s="28"/>
      <c r="Y542" s="28"/>
      <c r="Z542" s="28"/>
      <c r="AA542" s="15"/>
    </row>
    <row r="543" ht="12.75" customHeight="1">
      <c r="A543" s="28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U543" s="28"/>
      <c r="V543" s="28"/>
      <c r="W543" s="15"/>
      <c r="X543" s="28"/>
      <c r="Y543" s="28"/>
      <c r="Z543" s="28"/>
      <c r="AA543" s="15"/>
    </row>
    <row r="544" ht="12.75" customHeight="1">
      <c r="A544" s="28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U544" s="28"/>
      <c r="V544" s="28"/>
      <c r="W544" s="15"/>
      <c r="X544" s="28"/>
      <c r="Y544" s="28"/>
      <c r="Z544" s="28"/>
      <c r="AA544" s="15"/>
    </row>
    <row r="545" ht="12.75" customHeight="1">
      <c r="A545" s="28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U545" s="28"/>
      <c r="V545" s="28"/>
      <c r="W545" s="15"/>
      <c r="X545" s="28"/>
      <c r="Y545" s="28"/>
      <c r="Z545" s="28"/>
      <c r="AA545" s="15"/>
    </row>
    <row r="546" ht="12.75" customHeight="1">
      <c r="A546" s="28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U546" s="28"/>
      <c r="V546" s="28"/>
      <c r="W546" s="15"/>
      <c r="X546" s="28"/>
      <c r="Y546" s="28"/>
      <c r="Z546" s="28"/>
      <c r="AA546" s="15"/>
    </row>
    <row r="547" ht="12.75" customHeight="1">
      <c r="A547" s="28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U547" s="28"/>
      <c r="V547" s="28"/>
      <c r="W547" s="15"/>
      <c r="X547" s="28"/>
      <c r="Y547" s="28"/>
      <c r="Z547" s="28"/>
      <c r="AA547" s="15"/>
    </row>
    <row r="548" ht="12.75" customHeight="1">
      <c r="A548" s="28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U548" s="28"/>
      <c r="V548" s="28"/>
      <c r="W548" s="15"/>
      <c r="X548" s="28"/>
      <c r="Y548" s="28"/>
      <c r="Z548" s="28"/>
      <c r="AA548" s="15"/>
    </row>
    <row r="549" ht="12.75" customHeight="1">
      <c r="A549" s="28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U549" s="28"/>
      <c r="V549" s="28"/>
      <c r="W549" s="15"/>
      <c r="X549" s="28"/>
      <c r="Y549" s="28"/>
      <c r="Z549" s="28"/>
      <c r="AA549" s="15"/>
    </row>
    <row r="550" ht="12.75" customHeight="1">
      <c r="A550" s="28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U550" s="28"/>
      <c r="V550" s="28"/>
      <c r="W550" s="15"/>
      <c r="X550" s="28"/>
      <c r="Y550" s="28"/>
      <c r="Z550" s="28"/>
      <c r="AA550" s="15"/>
    </row>
    <row r="551" ht="12.75" customHeight="1">
      <c r="A551" s="28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U551" s="28"/>
      <c r="V551" s="28"/>
      <c r="W551" s="15"/>
      <c r="X551" s="28"/>
      <c r="Y551" s="28"/>
      <c r="Z551" s="28"/>
      <c r="AA551" s="15"/>
    </row>
    <row r="552" ht="12.75" customHeight="1">
      <c r="A552" s="28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U552" s="28"/>
      <c r="V552" s="28"/>
      <c r="W552" s="15"/>
      <c r="X552" s="28"/>
      <c r="Y552" s="28"/>
      <c r="Z552" s="28"/>
      <c r="AA552" s="15"/>
    </row>
    <row r="553" ht="12.75" customHeight="1">
      <c r="A553" s="28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U553" s="28"/>
      <c r="V553" s="28"/>
      <c r="W553" s="15"/>
      <c r="X553" s="28"/>
      <c r="Y553" s="28"/>
      <c r="Z553" s="28"/>
      <c r="AA553" s="15"/>
    </row>
    <row r="554" ht="12.75" customHeight="1">
      <c r="A554" s="28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U554" s="28"/>
      <c r="V554" s="28"/>
      <c r="W554" s="15"/>
      <c r="X554" s="28"/>
      <c r="Y554" s="28"/>
      <c r="Z554" s="28"/>
      <c r="AA554" s="15"/>
    </row>
    <row r="555" ht="12.75" customHeight="1">
      <c r="A555" s="28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U555" s="28"/>
      <c r="V555" s="28"/>
      <c r="W555" s="15"/>
      <c r="X555" s="28"/>
      <c r="Y555" s="28"/>
      <c r="Z555" s="28"/>
      <c r="AA555" s="15"/>
    </row>
    <row r="556" ht="12.75" customHeight="1">
      <c r="A556" s="28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U556" s="28"/>
      <c r="V556" s="28"/>
      <c r="W556" s="15"/>
      <c r="X556" s="28"/>
      <c r="Y556" s="28"/>
      <c r="Z556" s="28"/>
      <c r="AA556" s="15"/>
    </row>
    <row r="557" ht="12.75" customHeight="1">
      <c r="A557" s="28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U557" s="28"/>
      <c r="V557" s="28"/>
      <c r="W557" s="15"/>
      <c r="X557" s="28"/>
      <c r="Y557" s="28"/>
      <c r="Z557" s="28"/>
      <c r="AA557" s="15"/>
    </row>
    <row r="558" ht="12.75" customHeight="1">
      <c r="A558" s="28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U558" s="28"/>
      <c r="V558" s="28"/>
      <c r="W558" s="15"/>
      <c r="X558" s="28"/>
      <c r="Y558" s="28"/>
      <c r="Z558" s="28"/>
      <c r="AA558" s="15"/>
    </row>
    <row r="559" ht="12.75" customHeight="1">
      <c r="A559" s="28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U559" s="28"/>
      <c r="V559" s="28"/>
      <c r="W559" s="15"/>
      <c r="X559" s="28"/>
      <c r="Y559" s="28"/>
      <c r="Z559" s="28"/>
      <c r="AA559" s="15"/>
    </row>
    <row r="560" ht="12.75" customHeight="1">
      <c r="A560" s="28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U560" s="28"/>
      <c r="V560" s="28"/>
      <c r="W560" s="15"/>
      <c r="X560" s="28"/>
      <c r="Y560" s="28"/>
      <c r="Z560" s="28"/>
      <c r="AA560" s="15"/>
    </row>
    <row r="561" ht="12.75" customHeight="1">
      <c r="A561" s="28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U561" s="28"/>
      <c r="V561" s="28"/>
      <c r="W561" s="15"/>
      <c r="X561" s="28"/>
      <c r="Y561" s="28"/>
      <c r="Z561" s="28"/>
      <c r="AA561" s="15"/>
    </row>
    <row r="562" ht="12.75" customHeight="1">
      <c r="A562" s="28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U562" s="28"/>
      <c r="V562" s="28"/>
      <c r="W562" s="15"/>
      <c r="X562" s="28"/>
      <c r="Y562" s="28"/>
      <c r="Z562" s="28"/>
      <c r="AA562" s="15"/>
    </row>
    <row r="563" ht="12.75" customHeight="1">
      <c r="A563" s="28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U563" s="28"/>
      <c r="V563" s="28"/>
      <c r="W563" s="15"/>
      <c r="X563" s="28"/>
      <c r="Y563" s="28"/>
      <c r="Z563" s="28"/>
      <c r="AA563" s="15"/>
    </row>
    <row r="564" ht="12.75" customHeight="1">
      <c r="A564" s="28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U564" s="28"/>
      <c r="V564" s="28"/>
      <c r="W564" s="15"/>
      <c r="X564" s="28"/>
      <c r="Y564" s="28"/>
      <c r="Z564" s="28"/>
      <c r="AA564" s="15"/>
    </row>
    <row r="565" ht="12.75" customHeight="1">
      <c r="A565" s="28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U565" s="28"/>
      <c r="V565" s="28"/>
      <c r="W565" s="15"/>
      <c r="X565" s="28"/>
      <c r="Y565" s="28"/>
      <c r="Z565" s="28"/>
      <c r="AA565" s="15"/>
    </row>
    <row r="566" ht="12.75" customHeight="1">
      <c r="A566" s="28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U566" s="28"/>
      <c r="V566" s="28"/>
      <c r="W566" s="15"/>
      <c r="X566" s="28"/>
      <c r="Y566" s="28"/>
      <c r="Z566" s="28"/>
      <c r="AA566" s="15"/>
    </row>
    <row r="567" ht="12.75" customHeight="1">
      <c r="A567" s="28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U567" s="28"/>
      <c r="V567" s="28"/>
      <c r="W567" s="15"/>
      <c r="X567" s="28"/>
      <c r="Y567" s="28"/>
      <c r="Z567" s="28"/>
      <c r="AA567" s="15"/>
    </row>
    <row r="568" ht="12.75" customHeight="1">
      <c r="A568" s="28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U568" s="28"/>
      <c r="V568" s="28"/>
      <c r="W568" s="15"/>
      <c r="X568" s="28"/>
      <c r="Y568" s="28"/>
      <c r="Z568" s="28"/>
      <c r="AA568" s="15"/>
    </row>
    <row r="569" ht="12.75" customHeight="1">
      <c r="A569" s="28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U569" s="28"/>
      <c r="V569" s="28"/>
      <c r="W569" s="15"/>
      <c r="X569" s="28"/>
      <c r="Y569" s="28"/>
      <c r="Z569" s="28"/>
      <c r="AA569" s="15"/>
    </row>
    <row r="570" ht="12.75" customHeight="1">
      <c r="A570" s="28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U570" s="28"/>
      <c r="V570" s="28"/>
      <c r="W570" s="15"/>
      <c r="X570" s="28"/>
      <c r="Y570" s="28"/>
      <c r="Z570" s="28"/>
      <c r="AA570" s="15"/>
    </row>
    <row r="571" ht="12.75" customHeight="1">
      <c r="A571" s="28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U571" s="28"/>
      <c r="V571" s="28"/>
      <c r="W571" s="15"/>
      <c r="X571" s="28"/>
      <c r="Y571" s="28"/>
      <c r="Z571" s="28"/>
      <c r="AA571" s="15"/>
    </row>
    <row r="572" ht="12.75" customHeight="1">
      <c r="A572" s="28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U572" s="28"/>
      <c r="V572" s="28"/>
      <c r="W572" s="15"/>
      <c r="X572" s="28"/>
      <c r="Y572" s="28"/>
      <c r="Z572" s="28"/>
      <c r="AA572" s="15"/>
    </row>
    <row r="573" ht="12.75" customHeight="1">
      <c r="A573" s="28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U573" s="28"/>
      <c r="V573" s="28"/>
      <c r="W573" s="15"/>
      <c r="X573" s="28"/>
      <c r="Y573" s="28"/>
      <c r="Z573" s="28"/>
      <c r="AA573" s="15"/>
    </row>
    <row r="574" ht="12.75" customHeight="1">
      <c r="A574" s="28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U574" s="28"/>
      <c r="V574" s="28"/>
      <c r="W574" s="15"/>
      <c r="X574" s="28"/>
      <c r="Y574" s="28"/>
      <c r="Z574" s="28"/>
      <c r="AA574" s="15"/>
    </row>
    <row r="575" ht="12.75" customHeight="1">
      <c r="A575" s="28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U575" s="28"/>
      <c r="V575" s="28"/>
      <c r="W575" s="15"/>
      <c r="X575" s="28"/>
      <c r="Y575" s="28"/>
      <c r="Z575" s="28"/>
      <c r="AA575" s="15"/>
    </row>
    <row r="576" ht="12.75" customHeight="1">
      <c r="A576" s="28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U576" s="28"/>
      <c r="V576" s="28"/>
      <c r="W576" s="15"/>
      <c r="X576" s="28"/>
      <c r="Y576" s="28"/>
      <c r="Z576" s="28"/>
      <c r="AA576" s="15"/>
    </row>
    <row r="577" ht="12.75" customHeight="1">
      <c r="A577" s="28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U577" s="28"/>
      <c r="V577" s="28"/>
      <c r="W577" s="15"/>
      <c r="X577" s="28"/>
      <c r="Y577" s="28"/>
      <c r="Z577" s="28"/>
      <c r="AA577" s="15"/>
    </row>
    <row r="578" ht="12.75" customHeight="1">
      <c r="A578" s="28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U578" s="28"/>
      <c r="V578" s="28"/>
      <c r="W578" s="15"/>
      <c r="X578" s="28"/>
      <c r="Y578" s="28"/>
      <c r="Z578" s="28"/>
      <c r="AA578" s="15"/>
    </row>
    <row r="579" ht="12.75" customHeight="1">
      <c r="A579" s="28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U579" s="28"/>
      <c r="V579" s="28"/>
      <c r="W579" s="15"/>
      <c r="X579" s="28"/>
      <c r="Y579" s="28"/>
      <c r="Z579" s="28"/>
      <c r="AA579" s="15"/>
    </row>
    <row r="580" ht="12.75" customHeight="1">
      <c r="A580" s="28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U580" s="28"/>
      <c r="V580" s="28"/>
      <c r="W580" s="15"/>
      <c r="X580" s="28"/>
      <c r="Y580" s="28"/>
      <c r="Z580" s="28"/>
      <c r="AA580" s="15"/>
    </row>
    <row r="581" ht="12.75" customHeight="1">
      <c r="A581" s="28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U581" s="28"/>
      <c r="V581" s="28"/>
      <c r="W581" s="15"/>
      <c r="X581" s="28"/>
      <c r="Y581" s="28"/>
      <c r="Z581" s="28"/>
      <c r="AA581" s="15"/>
    </row>
    <row r="582" ht="12.75" customHeight="1">
      <c r="A582" s="28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U582" s="28"/>
      <c r="V582" s="28"/>
      <c r="W582" s="15"/>
      <c r="X582" s="28"/>
      <c r="Y582" s="28"/>
      <c r="Z582" s="28"/>
      <c r="AA582" s="15"/>
    </row>
    <row r="583" ht="12.75" customHeight="1">
      <c r="A583" s="28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U583" s="28"/>
      <c r="V583" s="28"/>
      <c r="W583" s="15"/>
      <c r="X583" s="28"/>
      <c r="Y583" s="28"/>
      <c r="Z583" s="28"/>
      <c r="AA583" s="15"/>
    </row>
    <row r="584" ht="12.75" customHeight="1">
      <c r="A584" s="28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U584" s="28"/>
      <c r="V584" s="28"/>
      <c r="W584" s="15"/>
      <c r="X584" s="28"/>
      <c r="Y584" s="28"/>
      <c r="Z584" s="28"/>
      <c r="AA584" s="15"/>
    </row>
    <row r="585" ht="12.75" customHeight="1">
      <c r="A585" s="28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U585" s="28"/>
      <c r="V585" s="28"/>
      <c r="W585" s="15"/>
      <c r="X585" s="28"/>
      <c r="Y585" s="28"/>
      <c r="Z585" s="28"/>
      <c r="AA585" s="15"/>
    </row>
    <row r="586" ht="12.75" customHeight="1">
      <c r="A586" s="28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U586" s="28"/>
      <c r="V586" s="28"/>
      <c r="W586" s="15"/>
      <c r="X586" s="28"/>
      <c r="Y586" s="28"/>
      <c r="Z586" s="28"/>
      <c r="AA586" s="15"/>
    </row>
    <row r="587" ht="12.75" customHeight="1">
      <c r="A587" s="28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U587" s="28"/>
      <c r="V587" s="28"/>
      <c r="W587" s="15"/>
      <c r="X587" s="28"/>
      <c r="Y587" s="28"/>
      <c r="Z587" s="28"/>
      <c r="AA587" s="15"/>
    </row>
    <row r="588" ht="12.75" customHeight="1">
      <c r="A588" s="28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U588" s="28"/>
      <c r="V588" s="28"/>
      <c r="W588" s="15"/>
      <c r="X588" s="28"/>
      <c r="Y588" s="28"/>
      <c r="Z588" s="28"/>
      <c r="AA588" s="15"/>
    </row>
    <row r="589" ht="12.75" customHeight="1">
      <c r="A589" s="28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U589" s="28"/>
      <c r="V589" s="28"/>
      <c r="W589" s="15"/>
      <c r="X589" s="28"/>
      <c r="Y589" s="28"/>
      <c r="Z589" s="28"/>
      <c r="AA589" s="15"/>
    </row>
    <row r="590" ht="12.75" customHeight="1">
      <c r="A590" s="28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U590" s="28"/>
      <c r="V590" s="28"/>
      <c r="W590" s="15"/>
      <c r="X590" s="28"/>
      <c r="Y590" s="28"/>
      <c r="Z590" s="28"/>
      <c r="AA590" s="15"/>
    </row>
    <row r="591" ht="12.75" customHeight="1">
      <c r="A591" s="28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U591" s="28"/>
      <c r="V591" s="28"/>
      <c r="W591" s="15"/>
      <c r="X591" s="28"/>
      <c r="Y591" s="28"/>
      <c r="Z591" s="28"/>
      <c r="AA591" s="15"/>
    </row>
    <row r="592" ht="12.75" customHeight="1">
      <c r="A592" s="28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U592" s="28"/>
      <c r="V592" s="28"/>
      <c r="W592" s="15"/>
      <c r="X592" s="28"/>
      <c r="Y592" s="28"/>
      <c r="Z592" s="28"/>
      <c r="AA592" s="15"/>
    </row>
    <row r="593" ht="12.75" customHeight="1">
      <c r="A593" s="28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U593" s="28"/>
      <c r="V593" s="28"/>
      <c r="W593" s="15"/>
      <c r="X593" s="28"/>
      <c r="Y593" s="28"/>
      <c r="Z593" s="28"/>
      <c r="AA593" s="15"/>
    </row>
    <row r="594" ht="12.75" customHeight="1">
      <c r="A594" s="28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U594" s="28"/>
      <c r="V594" s="28"/>
      <c r="W594" s="15"/>
      <c r="X594" s="28"/>
      <c r="Y594" s="28"/>
      <c r="Z594" s="28"/>
      <c r="AA594" s="15"/>
    </row>
    <row r="595" ht="12.75" customHeight="1">
      <c r="A595" s="28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U595" s="28"/>
      <c r="V595" s="28"/>
      <c r="W595" s="15"/>
      <c r="X595" s="28"/>
      <c r="Y595" s="28"/>
      <c r="Z595" s="28"/>
      <c r="AA595" s="15"/>
    </row>
    <row r="596" ht="12.75" customHeight="1">
      <c r="A596" s="28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U596" s="28"/>
      <c r="V596" s="28"/>
      <c r="W596" s="15"/>
      <c r="X596" s="28"/>
      <c r="Y596" s="28"/>
      <c r="Z596" s="28"/>
      <c r="AA596" s="15"/>
    </row>
    <row r="597" ht="12.75" customHeight="1">
      <c r="A597" s="28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U597" s="28"/>
      <c r="V597" s="28"/>
      <c r="W597" s="15"/>
      <c r="X597" s="28"/>
      <c r="Y597" s="28"/>
      <c r="Z597" s="28"/>
      <c r="AA597" s="15"/>
    </row>
    <row r="598" ht="12.75" customHeight="1">
      <c r="A598" s="28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U598" s="28"/>
      <c r="V598" s="28"/>
      <c r="W598" s="15"/>
      <c r="X598" s="28"/>
      <c r="Y598" s="28"/>
      <c r="Z598" s="28"/>
      <c r="AA598" s="15"/>
    </row>
    <row r="599" ht="12.75" customHeight="1">
      <c r="A599" s="28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U599" s="28"/>
      <c r="V599" s="28"/>
      <c r="W599" s="15"/>
      <c r="X599" s="28"/>
      <c r="Y599" s="28"/>
      <c r="Z599" s="28"/>
      <c r="AA599" s="15"/>
    </row>
    <row r="600" ht="12.75" customHeight="1">
      <c r="A600" s="28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U600" s="28"/>
      <c r="V600" s="28"/>
      <c r="W600" s="15"/>
      <c r="X600" s="28"/>
      <c r="Y600" s="28"/>
      <c r="Z600" s="28"/>
      <c r="AA600" s="15"/>
    </row>
    <row r="601" ht="12.75" customHeight="1">
      <c r="A601" s="28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U601" s="28"/>
      <c r="V601" s="28"/>
      <c r="W601" s="15"/>
      <c r="X601" s="28"/>
      <c r="Y601" s="28"/>
      <c r="Z601" s="28"/>
      <c r="AA601" s="15"/>
    </row>
    <row r="602" ht="12.75" customHeight="1">
      <c r="A602" s="28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U602" s="28"/>
      <c r="V602" s="28"/>
      <c r="W602" s="15"/>
      <c r="X602" s="28"/>
      <c r="Y602" s="28"/>
      <c r="Z602" s="28"/>
      <c r="AA602" s="15"/>
    </row>
    <row r="603" ht="12.75" customHeight="1">
      <c r="A603" s="28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U603" s="28"/>
      <c r="V603" s="28"/>
      <c r="W603" s="15"/>
      <c r="X603" s="28"/>
      <c r="Y603" s="28"/>
      <c r="Z603" s="28"/>
      <c r="AA603" s="15"/>
    </row>
    <row r="604" ht="12.75" customHeight="1">
      <c r="A604" s="28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U604" s="28"/>
      <c r="V604" s="28"/>
      <c r="W604" s="15"/>
      <c r="X604" s="28"/>
      <c r="Y604" s="28"/>
      <c r="Z604" s="28"/>
      <c r="AA604" s="15"/>
    </row>
    <row r="605" ht="12.75" customHeight="1">
      <c r="A605" s="28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U605" s="28"/>
      <c r="V605" s="28"/>
      <c r="W605" s="15"/>
      <c r="X605" s="28"/>
      <c r="Y605" s="28"/>
      <c r="Z605" s="28"/>
      <c r="AA605" s="15"/>
    </row>
    <row r="606" ht="12.75" customHeight="1">
      <c r="A606" s="28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U606" s="28"/>
      <c r="V606" s="28"/>
      <c r="W606" s="15"/>
      <c r="X606" s="28"/>
      <c r="Y606" s="28"/>
      <c r="Z606" s="28"/>
      <c r="AA606" s="15"/>
    </row>
    <row r="607" ht="12.75" customHeight="1">
      <c r="A607" s="28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U607" s="28"/>
      <c r="V607" s="28"/>
      <c r="W607" s="15"/>
      <c r="X607" s="28"/>
      <c r="Y607" s="28"/>
      <c r="Z607" s="28"/>
      <c r="AA607" s="15"/>
    </row>
    <row r="608" ht="12.75" customHeight="1">
      <c r="A608" s="28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U608" s="28"/>
      <c r="V608" s="28"/>
      <c r="W608" s="15"/>
      <c r="X608" s="28"/>
      <c r="Y608" s="28"/>
      <c r="Z608" s="28"/>
      <c r="AA608" s="15"/>
    </row>
    <row r="609" ht="12.75" customHeight="1">
      <c r="A609" s="28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U609" s="28"/>
      <c r="V609" s="28"/>
      <c r="W609" s="15"/>
      <c r="X609" s="28"/>
      <c r="Y609" s="28"/>
      <c r="Z609" s="28"/>
      <c r="AA609" s="15"/>
    </row>
    <row r="610" ht="12.75" customHeight="1">
      <c r="A610" s="28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U610" s="28"/>
      <c r="V610" s="28"/>
      <c r="W610" s="15"/>
      <c r="X610" s="28"/>
      <c r="Y610" s="28"/>
      <c r="Z610" s="28"/>
      <c r="AA610" s="15"/>
    </row>
    <row r="611" ht="12.75" customHeight="1">
      <c r="A611" s="28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U611" s="28"/>
      <c r="V611" s="28"/>
      <c r="W611" s="15"/>
      <c r="X611" s="28"/>
      <c r="Y611" s="28"/>
      <c r="Z611" s="28"/>
      <c r="AA611" s="15"/>
    </row>
    <row r="612" ht="12.75" customHeight="1">
      <c r="A612" s="28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U612" s="28"/>
      <c r="V612" s="28"/>
      <c r="W612" s="15"/>
      <c r="X612" s="28"/>
      <c r="Y612" s="28"/>
      <c r="Z612" s="28"/>
      <c r="AA612" s="15"/>
    </row>
    <row r="613" ht="12.75" customHeight="1">
      <c r="A613" s="28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U613" s="28"/>
      <c r="V613" s="28"/>
      <c r="W613" s="15"/>
      <c r="X613" s="28"/>
      <c r="Y613" s="28"/>
      <c r="Z613" s="28"/>
      <c r="AA613" s="15"/>
    </row>
    <row r="614" ht="12.75" customHeight="1">
      <c r="A614" s="28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U614" s="28"/>
      <c r="V614" s="28"/>
      <c r="W614" s="15"/>
      <c r="X614" s="28"/>
      <c r="Y614" s="28"/>
      <c r="Z614" s="28"/>
      <c r="AA614" s="15"/>
    </row>
    <row r="615" ht="12.75" customHeight="1">
      <c r="A615" s="28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U615" s="28"/>
      <c r="V615" s="28"/>
      <c r="W615" s="15"/>
      <c r="X615" s="28"/>
      <c r="Y615" s="28"/>
      <c r="Z615" s="28"/>
      <c r="AA615" s="15"/>
    </row>
    <row r="616" ht="12.75" customHeight="1">
      <c r="A616" s="28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U616" s="28"/>
      <c r="V616" s="28"/>
      <c r="W616" s="15"/>
      <c r="X616" s="28"/>
      <c r="Y616" s="28"/>
      <c r="Z616" s="28"/>
      <c r="AA616" s="15"/>
    </row>
    <row r="617" ht="12.75" customHeight="1">
      <c r="A617" s="28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U617" s="28"/>
      <c r="V617" s="28"/>
      <c r="W617" s="15"/>
      <c r="X617" s="28"/>
      <c r="Y617" s="28"/>
      <c r="Z617" s="28"/>
      <c r="AA617" s="15"/>
    </row>
    <row r="618" ht="12.75" customHeight="1">
      <c r="A618" s="28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U618" s="28"/>
      <c r="V618" s="28"/>
      <c r="W618" s="15"/>
      <c r="X618" s="28"/>
      <c r="Y618" s="28"/>
      <c r="Z618" s="28"/>
      <c r="AA618" s="15"/>
    </row>
    <row r="619" ht="12.75" customHeight="1">
      <c r="A619" s="28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U619" s="28"/>
      <c r="V619" s="28"/>
      <c r="W619" s="15"/>
      <c r="X619" s="28"/>
      <c r="Y619" s="28"/>
      <c r="Z619" s="28"/>
      <c r="AA619" s="15"/>
    </row>
    <row r="620" ht="12.75" customHeight="1">
      <c r="A620" s="28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U620" s="28"/>
      <c r="V620" s="28"/>
      <c r="W620" s="15"/>
      <c r="X620" s="28"/>
      <c r="Y620" s="28"/>
      <c r="Z620" s="28"/>
      <c r="AA620" s="15"/>
    </row>
    <row r="621" ht="12.75" customHeight="1">
      <c r="A621" s="28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U621" s="28"/>
      <c r="V621" s="28"/>
      <c r="W621" s="15"/>
      <c r="X621" s="28"/>
      <c r="Y621" s="28"/>
      <c r="Z621" s="28"/>
      <c r="AA621" s="15"/>
    </row>
    <row r="622" ht="12.75" customHeight="1">
      <c r="A622" s="28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U622" s="28"/>
      <c r="V622" s="28"/>
      <c r="W622" s="15"/>
      <c r="X622" s="28"/>
      <c r="Y622" s="28"/>
      <c r="Z622" s="28"/>
      <c r="AA622" s="15"/>
    </row>
    <row r="623" ht="12.75" customHeight="1">
      <c r="A623" s="28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U623" s="28"/>
      <c r="V623" s="28"/>
      <c r="W623" s="15"/>
      <c r="X623" s="28"/>
      <c r="Y623" s="28"/>
      <c r="Z623" s="28"/>
      <c r="AA623" s="15"/>
    </row>
    <row r="624" ht="12.75" customHeight="1">
      <c r="A624" s="28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U624" s="28"/>
      <c r="V624" s="28"/>
      <c r="W624" s="15"/>
      <c r="X624" s="28"/>
      <c r="Y624" s="28"/>
      <c r="Z624" s="28"/>
      <c r="AA624" s="15"/>
    </row>
    <row r="625" ht="12.75" customHeight="1">
      <c r="A625" s="28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U625" s="28"/>
      <c r="V625" s="28"/>
      <c r="W625" s="15"/>
      <c r="X625" s="28"/>
      <c r="Y625" s="28"/>
      <c r="Z625" s="28"/>
      <c r="AA625" s="15"/>
    </row>
    <row r="626" ht="12.75" customHeight="1">
      <c r="A626" s="28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U626" s="28"/>
      <c r="V626" s="28"/>
      <c r="W626" s="15"/>
      <c r="X626" s="28"/>
      <c r="Y626" s="28"/>
      <c r="Z626" s="28"/>
      <c r="AA626" s="15"/>
    </row>
    <row r="627" ht="12.75" customHeight="1">
      <c r="A627" s="28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U627" s="28"/>
      <c r="V627" s="28"/>
      <c r="W627" s="15"/>
      <c r="X627" s="28"/>
      <c r="Y627" s="28"/>
      <c r="Z627" s="28"/>
      <c r="AA627" s="15"/>
    </row>
    <row r="628" ht="12.75" customHeight="1">
      <c r="A628" s="28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U628" s="28"/>
      <c r="V628" s="28"/>
      <c r="W628" s="15"/>
      <c r="X628" s="28"/>
      <c r="Y628" s="28"/>
      <c r="Z628" s="28"/>
      <c r="AA628" s="15"/>
    </row>
    <row r="629" ht="12.75" customHeight="1">
      <c r="A629" s="28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U629" s="28"/>
      <c r="V629" s="28"/>
      <c r="W629" s="15"/>
      <c r="X629" s="28"/>
      <c r="Y629" s="28"/>
      <c r="Z629" s="28"/>
      <c r="AA629" s="15"/>
    </row>
    <row r="630" ht="12.75" customHeight="1">
      <c r="A630" s="28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U630" s="28"/>
      <c r="V630" s="28"/>
      <c r="W630" s="15"/>
      <c r="X630" s="28"/>
      <c r="Y630" s="28"/>
      <c r="Z630" s="28"/>
      <c r="AA630" s="15"/>
    </row>
    <row r="631" ht="12.75" customHeight="1">
      <c r="A631" s="28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U631" s="28"/>
      <c r="V631" s="28"/>
      <c r="W631" s="15"/>
      <c r="X631" s="28"/>
      <c r="Y631" s="28"/>
      <c r="Z631" s="28"/>
      <c r="AA631" s="15"/>
    </row>
    <row r="632" ht="12.75" customHeight="1">
      <c r="A632" s="28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U632" s="28"/>
      <c r="V632" s="28"/>
      <c r="W632" s="15"/>
      <c r="X632" s="28"/>
      <c r="Y632" s="28"/>
      <c r="Z632" s="28"/>
      <c r="AA632" s="15"/>
    </row>
    <row r="633" ht="12.75" customHeight="1">
      <c r="A633" s="28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U633" s="28"/>
      <c r="V633" s="28"/>
      <c r="W633" s="15"/>
      <c r="X633" s="28"/>
      <c r="Y633" s="28"/>
      <c r="Z633" s="28"/>
      <c r="AA633" s="15"/>
    </row>
    <row r="634" ht="12.75" customHeight="1">
      <c r="A634" s="28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U634" s="28"/>
      <c r="V634" s="28"/>
      <c r="W634" s="15"/>
      <c r="X634" s="28"/>
      <c r="Y634" s="28"/>
      <c r="Z634" s="28"/>
      <c r="AA634" s="15"/>
    </row>
    <row r="635" ht="12.75" customHeight="1">
      <c r="A635" s="28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U635" s="28"/>
      <c r="V635" s="28"/>
      <c r="W635" s="15"/>
      <c r="X635" s="28"/>
      <c r="Y635" s="28"/>
      <c r="Z635" s="28"/>
      <c r="AA635" s="15"/>
    </row>
    <row r="636" ht="12.75" customHeight="1">
      <c r="A636" s="28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U636" s="28"/>
      <c r="V636" s="28"/>
      <c r="W636" s="15"/>
      <c r="X636" s="28"/>
      <c r="Y636" s="28"/>
      <c r="Z636" s="28"/>
      <c r="AA636" s="15"/>
    </row>
    <row r="637" ht="12.75" customHeight="1">
      <c r="A637" s="28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U637" s="28"/>
      <c r="V637" s="28"/>
      <c r="W637" s="15"/>
      <c r="X637" s="28"/>
      <c r="Y637" s="28"/>
      <c r="Z637" s="28"/>
      <c r="AA637" s="15"/>
    </row>
    <row r="638" ht="12.75" customHeight="1">
      <c r="A638" s="28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U638" s="28"/>
      <c r="V638" s="28"/>
      <c r="W638" s="15"/>
      <c r="X638" s="28"/>
      <c r="Y638" s="28"/>
      <c r="Z638" s="28"/>
      <c r="AA638" s="15"/>
    </row>
    <row r="639" ht="12.75" customHeight="1">
      <c r="A639" s="28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U639" s="28"/>
      <c r="V639" s="28"/>
      <c r="W639" s="15"/>
      <c r="X639" s="28"/>
      <c r="Y639" s="28"/>
      <c r="Z639" s="28"/>
      <c r="AA639" s="15"/>
    </row>
    <row r="640" ht="12.75" customHeight="1">
      <c r="A640" s="28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U640" s="28"/>
      <c r="V640" s="28"/>
      <c r="W640" s="15"/>
      <c r="X640" s="28"/>
      <c r="Y640" s="28"/>
      <c r="Z640" s="28"/>
      <c r="AA640" s="15"/>
    </row>
    <row r="641" ht="12.75" customHeight="1">
      <c r="A641" s="28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U641" s="28"/>
      <c r="V641" s="28"/>
      <c r="W641" s="15"/>
      <c r="X641" s="28"/>
      <c r="Y641" s="28"/>
      <c r="Z641" s="28"/>
      <c r="AA641" s="15"/>
    </row>
    <row r="642" ht="12.75" customHeight="1">
      <c r="A642" s="28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U642" s="28"/>
      <c r="V642" s="28"/>
      <c r="W642" s="15"/>
      <c r="X642" s="28"/>
      <c r="Y642" s="28"/>
      <c r="Z642" s="28"/>
      <c r="AA642" s="15"/>
    </row>
    <row r="643" ht="12.75" customHeight="1">
      <c r="A643" s="28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U643" s="28"/>
      <c r="V643" s="28"/>
      <c r="W643" s="15"/>
      <c r="X643" s="28"/>
      <c r="Y643" s="28"/>
      <c r="Z643" s="28"/>
      <c r="AA643" s="15"/>
    </row>
    <row r="644" ht="12.75" customHeight="1">
      <c r="A644" s="28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U644" s="28"/>
      <c r="V644" s="28"/>
      <c r="W644" s="15"/>
      <c r="X644" s="28"/>
      <c r="Y644" s="28"/>
      <c r="Z644" s="28"/>
      <c r="AA644" s="15"/>
    </row>
    <row r="645" ht="12.75" customHeight="1">
      <c r="A645" s="28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U645" s="28"/>
      <c r="V645" s="28"/>
      <c r="W645" s="15"/>
      <c r="X645" s="28"/>
      <c r="Y645" s="28"/>
      <c r="Z645" s="28"/>
      <c r="AA645" s="15"/>
    </row>
    <row r="646" ht="12.75" customHeight="1">
      <c r="A646" s="28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U646" s="28"/>
      <c r="V646" s="28"/>
      <c r="W646" s="15"/>
      <c r="X646" s="28"/>
      <c r="Y646" s="28"/>
      <c r="Z646" s="28"/>
      <c r="AA646" s="15"/>
    </row>
    <row r="647" ht="12.75" customHeight="1">
      <c r="A647" s="28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U647" s="28"/>
      <c r="V647" s="28"/>
      <c r="W647" s="15"/>
      <c r="X647" s="28"/>
      <c r="Y647" s="28"/>
      <c r="Z647" s="28"/>
      <c r="AA647" s="15"/>
    </row>
    <row r="648" ht="12.75" customHeight="1">
      <c r="A648" s="28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U648" s="28"/>
      <c r="V648" s="28"/>
      <c r="W648" s="15"/>
      <c r="X648" s="28"/>
      <c r="Y648" s="28"/>
      <c r="Z648" s="28"/>
      <c r="AA648" s="15"/>
    </row>
    <row r="649" ht="12.75" customHeight="1">
      <c r="A649" s="28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U649" s="28"/>
      <c r="V649" s="28"/>
      <c r="W649" s="15"/>
      <c r="X649" s="28"/>
      <c r="Y649" s="28"/>
      <c r="Z649" s="28"/>
      <c r="AA649" s="15"/>
    </row>
    <row r="650" ht="12.75" customHeight="1">
      <c r="A650" s="28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U650" s="28"/>
      <c r="V650" s="28"/>
      <c r="W650" s="15"/>
      <c r="X650" s="28"/>
      <c r="Y650" s="28"/>
      <c r="Z650" s="28"/>
      <c r="AA650" s="15"/>
    </row>
    <row r="651" ht="12.75" customHeight="1">
      <c r="A651" s="28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U651" s="28"/>
      <c r="V651" s="28"/>
      <c r="W651" s="15"/>
      <c r="X651" s="28"/>
      <c r="Y651" s="28"/>
      <c r="Z651" s="28"/>
      <c r="AA651" s="15"/>
    </row>
    <row r="652" ht="12.75" customHeight="1">
      <c r="A652" s="28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U652" s="28"/>
      <c r="V652" s="28"/>
      <c r="W652" s="15"/>
      <c r="X652" s="28"/>
      <c r="Y652" s="28"/>
      <c r="Z652" s="28"/>
      <c r="AA652" s="15"/>
    </row>
    <row r="653" ht="12.75" customHeight="1">
      <c r="A653" s="28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U653" s="28"/>
      <c r="V653" s="28"/>
      <c r="W653" s="15"/>
      <c r="X653" s="28"/>
      <c r="Y653" s="28"/>
      <c r="Z653" s="28"/>
      <c r="AA653" s="15"/>
    </row>
    <row r="654" ht="12.75" customHeight="1">
      <c r="A654" s="28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U654" s="28"/>
      <c r="V654" s="28"/>
      <c r="W654" s="15"/>
      <c r="X654" s="28"/>
      <c r="Y654" s="28"/>
      <c r="Z654" s="28"/>
      <c r="AA654" s="15"/>
    </row>
    <row r="655" ht="12.75" customHeight="1">
      <c r="A655" s="28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U655" s="28"/>
      <c r="V655" s="28"/>
      <c r="W655" s="15"/>
      <c r="X655" s="28"/>
      <c r="Y655" s="28"/>
      <c r="Z655" s="28"/>
      <c r="AA655" s="15"/>
    </row>
    <row r="656" ht="12.75" customHeight="1">
      <c r="A656" s="28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U656" s="28"/>
      <c r="V656" s="28"/>
      <c r="W656" s="15"/>
      <c r="X656" s="28"/>
      <c r="Y656" s="28"/>
      <c r="Z656" s="28"/>
      <c r="AA656" s="15"/>
    </row>
    <row r="657" ht="12.75" customHeight="1">
      <c r="A657" s="28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U657" s="28"/>
      <c r="V657" s="28"/>
      <c r="W657" s="15"/>
      <c r="X657" s="28"/>
      <c r="Y657" s="28"/>
      <c r="Z657" s="28"/>
      <c r="AA657" s="15"/>
    </row>
    <row r="658" ht="12.75" customHeight="1">
      <c r="A658" s="28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U658" s="28"/>
      <c r="V658" s="28"/>
      <c r="W658" s="15"/>
      <c r="X658" s="28"/>
      <c r="Y658" s="28"/>
      <c r="Z658" s="28"/>
      <c r="AA658" s="15"/>
    </row>
    <row r="659" ht="12.75" customHeight="1">
      <c r="A659" s="28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U659" s="28"/>
      <c r="V659" s="28"/>
      <c r="W659" s="15"/>
      <c r="X659" s="28"/>
      <c r="Y659" s="28"/>
      <c r="Z659" s="28"/>
      <c r="AA659" s="15"/>
    </row>
    <row r="660" ht="12.75" customHeight="1">
      <c r="A660" s="28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U660" s="28"/>
      <c r="V660" s="28"/>
      <c r="W660" s="15"/>
      <c r="X660" s="28"/>
      <c r="Y660" s="28"/>
      <c r="Z660" s="28"/>
      <c r="AA660" s="15"/>
    </row>
    <row r="661" ht="12.75" customHeight="1">
      <c r="A661" s="28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U661" s="28"/>
      <c r="V661" s="28"/>
      <c r="W661" s="15"/>
      <c r="X661" s="28"/>
      <c r="Y661" s="28"/>
      <c r="Z661" s="28"/>
      <c r="AA661" s="15"/>
    </row>
    <row r="662" ht="12.75" customHeight="1">
      <c r="A662" s="28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U662" s="28"/>
      <c r="V662" s="28"/>
      <c r="W662" s="15"/>
      <c r="X662" s="28"/>
      <c r="Y662" s="28"/>
      <c r="Z662" s="28"/>
      <c r="AA662" s="15"/>
    </row>
    <row r="663" ht="12.75" customHeight="1">
      <c r="A663" s="28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U663" s="28"/>
      <c r="V663" s="28"/>
      <c r="W663" s="15"/>
      <c r="X663" s="28"/>
      <c r="Y663" s="28"/>
      <c r="Z663" s="28"/>
      <c r="AA663" s="15"/>
    </row>
    <row r="664" ht="12.75" customHeight="1">
      <c r="A664" s="28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U664" s="28"/>
      <c r="V664" s="28"/>
      <c r="W664" s="15"/>
      <c r="X664" s="28"/>
      <c r="Y664" s="28"/>
      <c r="Z664" s="28"/>
      <c r="AA664" s="15"/>
    </row>
    <row r="665" ht="12.75" customHeight="1">
      <c r="A665" s="28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U665" s="28"/>
      <c r="V665" s="28"/>
      <c r="W665" s="15"/>
      <c r="X665" s="28"/>
      <c r="Y665" s="28"/>
      <c r="Z665" s="28"/>
      <c r="AA665" s="15"/>
    </row>
    <row r="666" ht="12.75" customHeight="1">
      <c r="A666" s="28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U666" s="28"/>
      <c r="V666" s="28"/>
      <c r="W666" s="15"/>
      <c r="X666" s="28"/>
      <c r="Y666" s="28"/>
      <c r="Z666" s="28"/>
      <c r="AA666" s="15"/>
    </row>
    <row r="667" ht="12.75" customHeight="1">
      <c r="A667" s="28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U667" s="28"/>
      <c r="V667" s="28"/>
      <c r="W667" s="15"/>
      <c r="X667" s="28"/>
      <c r="Y667" s="28"/>
      <c r="Z667" s="28"/>
      <c r="AA667" s="15"/>
    </row>
    <row r="668" ht="12.75" customHeight="1">
      <c r="A668" s="28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U668" s="28"/>
      <c r="V668" s="28"/>
      <c r="W668" s="15"/>
      <c r="X668" s="28"/>
      <c r="Y668" s="28"/>
      <c r="Z668" s="28"/>
      <c r="AA668" s="15"/>
    </row>
    <row r="669" ht="12.75" customHeight="1">
      <c r="A669" s="28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U669" s="28"/>
      <c r="V669" s="28"/>
      <c r="W669" s="15"/>
      <c r="X669" s="28"/>
      <c r="Y669" s="28"/>
      <c r="Z669" s="28"/>
      <c r="AA669" s="15"/>
    </row>
    <row r="670" ht="12.75" customHeight="1">
      <c r="A670" s="28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U670" s="28"/>
      <c r="V670" s="28"/>
      <c r="W670" s="15"/>
      <c r="X670" s="28"/>
      <c r="Y670" s="28"/>
      <c r="Z670" s="28"/>
      <c r="AA670" s="15"/>
    </row>
    <row r="671" ht="12.75" customHeight="1">
      <c r="A671" s="28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U671" s="28"/>
      <c r="V671" s="28"/>
      <c r="W671" s="15"/>
      <c r="X671" s="28"/>
      <c r="Y671" s="28"/>
      <c r="Z671" s="28"/>
      <c r="AA671" s="15"/>
    </row>
    <row r="672" ht="12.75" customHeight="1">
      <c r="A672" s="28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U672" s="28"/>
      <c r="V672" s="28"/>
      <c r="W672" s="15"/>
      <c r="X672" s="28"/>
      <c r="Y672" s="28"/>
      <c r="Z672" s="28"/>
      <c r="AA672" s="15"/>
    </row>
    <row r="673" ht="12.75" customHeight="1">
      <c r="A673" s="28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U673" s="28"/>
      <c r="V673" s="28"/>
      <c r="W673" s="15"/>
      <c r="X673" s="28"/>
      <c r="Y673" s="28"/>
      <c r="Z673" s="28"/>
      <c r="AA673" s="15"/>
    </row>
    <row r="674" ht="12.75" customHeight="1">
      <c r="A674" s="28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U674" s="28"/>
      <c r="V674" s="28"/>
      <c r="W674" s="15"/>
      <c r="X674" s="28"/>
      <c r="Y674" s="28"/>
      <c r="Z674" s="28"/>
      <c r="AA674" s="15"/>
    </row>
    <row r="675" ht="12.75" customHeight="1">
      <c r="A675" s="28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U675" s="28"/>
      <c r="V675" s="28"/>
      <c r="W675" s="15"/>
      <c r="X675" s="28"/>
      <c r="Y675" s="28"/>
      <c r="Z675" s="28"/>
      <c r="AA675" s="15"/>
    </row>
    <row r="676" ht="12.75" customHeight="1">
      <c r="A676" s="28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U676" s="28"/>
      <c r="V676" s="28"/>
      <c r="W676" s="15"/>
      <c r="X676" s="28"/>
      <c r="Y676" s="28"/>
      <c r="Z676" s="28"/>
      <c r="AA676" s="15"/>
    </row>
    <row r="677" ht="12.75" customHeight="1">
      <c r="A677" s="28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U677" s="28"/>
      <c r="V677" s="28"/>
      <c r="W677" s="15"/>
      <c r="X677" s="28"/>
      <c r="Y677" s="28"/>
      <c r="Z677" s="28"/>
      <c r="AA677" s="15"/>
    </row>
    <row r="678" ht="12.75" customHeight="1">
      <c r="A678" s="28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U678" s="28"/>
      <c r="V678" s="28"/>
      <c r="W678" s="15"/>
      <c r="X678" s="28"/>
      <c r="Y678" s="28"/>
      <c r="Z678" s="28"/>
      <c r="AA678" s="15"/>
    </row>
    <row r="679" ht="12.75" customHeight="1">
      <c r="A679" s="28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U679" s="28"/>
      <c r="V679" s="28"/>
      <c r="W679" s="15"/>
      <c r="X679" s="28"/>
      <c r="Y679" s="28"/>
      <c r="Z679" s="28"/>
      <c r="AA679" s="15"/>
    </row>
    <row r="680" ht="12.75" customHeight="1">
      <c r="A680" s="28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U680" s="28"/>
      <c r="V680" s="28"/>
      <c r="W680" s="15"/>
      <c r="X680" s="28"/>
      <c r="Y680" s="28"/>
      <c r="Z680" s="28"/>
      <c r="AA680" s="15"/>
    </row>
    <row r="681" ht="12.75" customHeight="1">
      <c r="A681" s="28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U681" s="28"/>
      <c r="V681" s="28"/>
      <c r="W681" s="15"/>
      <c r="X681" s="28"/>
      <c r="Y681" s="28"/>
      <c r="Z681" s="28"/>
      <c r="AA681" s="15"/>
    </row>
    <row r="682" ht="12.75" customHeight="1">
      <c r="A682" s="28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U682" s="28"/>
      <c r="V682" s="28"/>
      <c r="W682" s="15"/>
      <c r="X682" s="28"/>
      <c r="Y682" s="28"/>
      <c r="Z682" s="28"/>
      <c r="AA682" s="15"/>
    </row>
    <row r="683" ht="12.75" customHeight="1">
      <c r="A683" s="28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U683" s="28"/>
      <c r="V683" s="28"/>
      <c r="W683" s="15"/>
      <c r="X683" s="28"/>
      <c r="Y683" s="28"/>
      <c r="Z683" s="28"/>
      <c r="AA683" s="15"/>
    </row>
    <row r="684" ht="12.75" customHeight="1">
      <c r="A684" s="28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U684" s="28"/>
      <c r="V684" s="28"/>
      <c r="W684" s="15"/>
      <c r="X684" s="28"/>
      <c r="Y684" s="28"/>
      <c r="Z684" s="28"/>
      <c r="AA684" s="15"/>
    </row>
    <row r="685" ht="12.75" customHeight="1">
      <c r="A685" s="28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U685" s="28"/>
      <c r="V685" s="28"/>
      <c r="W685" s="15"/>
      <c r="X685" s="28"/>
      <c r="Y685" s="28"/>
      <c r="Z685" s="28"/>
      <c r="AA685" s="15"/>
    </row>
    <row r="686" ht="12.75" customHeight="1">
      <c r="A686" s="28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U686" s="28"/>
      <c r="V686" s="28"/>
      <c r="W686" s="15"/>
      <c r="X686" s="28"/>
      <c r="Y686" s="28"/>
      <c r="Z686" s="28"/>
      <c r="AA686" s="15"/>
    </row>
    <row r="687" ht="12.75" customHeight="1">
      <c r="A687" s="28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U687" s="28"/>
      <c r="V687" s="28"/>
      <c r="W687" s="15"/>
      <c r="X687" s="28"/>
      <c r="Y687" s="28"/>
      <c r="Z687" s="28"/>
      <c r="AA687" s="15"/>
    </row>
    <row r="688" ht="12.75" customHeight="1">
      <c r="A688" s="28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U688" s="28"/>
      <c r="V688" s="28"/>
      <c r="W688" s="15"/>
      <c r="X688" s="28"/>
      <c r="Y688" s="28"/>
      <c r="Z688" s="28"/>
      <c r="AA688" s="15"/>
    </row>
    <row r="689" ht="12.75" customHeight="1">
      <c r="A689" s="28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U689" s="28"/>
      <c r="V689" s="28"/>
      <c r="W689" s="15"/>
      <c r="X689" s="28"/>
      <c r="Y689" s="28"/>
      <c r="Z689" s="28"/>
      <c r="AA689" s="15"/>
    </row>
    <row r="690" ht="12.75" customHeight="1">
      <c r="A690" s="28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U690" s="28"/>
      <c r="V690" s="28"/>
      <c r="W690" s="15"/>
      <c r="X690" s="28"/>
      <c r="Y690" s="28"/>
      <c r="Z690" s="28"/>
      <c r="AA690" s="15"/>
    </row>
    <row r="691" ht="12.75" customHeight="1">
      <c r="A691" s="28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U691" s="28"/>
      <c r="V691" s="28"/>
      <c r="W691" s="15"/>
      <c r="X691" s="28"/>
      <c r="Y691" s="28"/>
      <c r="Z691" s="28"/>
      <c r="AA691" s="15"/>
    </row>
    <row r="692" ht="12.75" customHeight="1">
      <c r="A692" s="28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U692" s="28"/>
      <c r="V692" s="28"/>
      <c r="W692" s="15"/>
      <c r="X692" s="28"/>
      <c r="Y692" s="28"/>
      <c r="Z692" s="28"/>
      <c r="AA692" s="15"/>
    </row>
    <row r="693" ht="12.75" customHeight="1">
      <c r="A693" s="28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U693" s="28"/>
      <c r="V693" s="28"/>
      <c r="W693" s="15"/>
      <c r="X693" s="28"/>
      <c r="Y693" s="28"/>
      <c r="Z693" s="28"/>
      <c r="AA693" s="15"/>
    </row>
    <row r="694" ht="12.75" customHeight="1">
      <c r="A694" s="28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U694" s="28"/>
      <c r="V694" s="28"/>
      <c r="W694" s="15"/>
      <c r="X694" s="28"/>
      <c r="Y694" s="28"/>
      <c r="Z694" s="28"/>
      <c r="AA694" s="15"/>
    </row>
    <row r="695" ht="12.75" customHeight="1">
      <c r="A695" s="28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U695" s="28"/>
      <c r="V695" s="28"/>
      <c r="W695" s="15"/>
      <c r="X695" s="28"/>
      <c r="Y695" s="28"/>
      <c r="Z695" s="28"/>
      <c r="AA695" s="15"/>
    </row>
    <row r="696" ht="12.75" customHeight="1">
      <c r="A696" s="28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U696" s="28"/>
      <c r="V696" s="28"/>
      <c r="W696" s="15"/>
      <c r="X696" s="28"/>
      <c r="Y696" s="28"/>
      <c r="Z696" s="28"/>
      <c r="AA696" s="15"/>
    </row>
    <row r="697" ht="12.75" customHeight="1">
      <c r="A697" s="28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U697" s="28"/>
      <c r="V697" s="28"/>
      <c r="W697" s="15"/>
      <c r="X697" s="28"/>
      <c r="Y697" s="28"/>
      <c r="Z697" s="28"/>
      <c r="AA697" s="15"/>
    </row>
    <row r="698" ht="12.75" customHeight="1">
      <c r="A698" s="28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U698" s="28"/>
      <c r="V698" s="28"/>
      <c r="W698" s="15"/>
      <c r="X698" s="28"/>
      <c r="Y698" s="28"/>
      <c r="Z698" s="28"/>
      <c r="AA698" s="15"/>
    </row>
    <row r="699" ht="12.75" customHeight="1">
      <c r="A699" s="28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U699" s="28"/>
      <c r="V699" s="28"/>
      <c r="W699" s="15"/>
      <c r="X699" s="28"/>
      <c r="Y699" s="28"/>
      <c r="Z699" s="28"/>
      <c r="AA699" s="15"/>
    </row>
    <row r="700" ht="12.75" customHeight="1">
      <c r="A700" s="28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U700" s="28"/>
      <c r="V700" s="28"/>
      <c r="W700" s="15"/>
      <c r="X700" s="28"/>
      <c r="Y700" s="28"/>
      <c r="Z700" s="28"/>
      <c r="AA700" s="15"/>
    </row>
    <row r="701" ht="12.75" customHeight="1">
      <c r="A701" s="28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U701" s="28"/>
      <c r="V701" s="28"/>
      <c r="W701" s="15"/>
      <c r="X701" s="28"/>
      <c r="Y701" s="28"/>
      <c r="Z701" s="28"/>
      <c r="AA701" s="15"/>
    </row>
    <row r="702" ht="12.75" customHeight="1">
      <c r="A702" s="28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U702" s="28"/>
      <c r="V702" s="28"/>
      <c r="W702" s="15"/>
      <c r="X702" s="28"/>
      <c r="Y702" s="28"/>
      <c r="Z702" s="28"/>
      <c r="AA702" s="15"/>
    </row>
    <row r="703" ht="12.75" customHeight="1">
      <c r="A703" s="28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U703" s="28"/>
      <c r="V703" s="28"/>
      <c r="W703" s="15"/>
      <c r="X703" s="28"/>
      <c r="Y703" s="28"/>
      <c r="Z703" s="28"/>
      <c r="AA703" s="15"/>
    </row>
    <row r="704" ht="12.75" customHeight="1">
      <c r="A704" s="28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U704" s="28"/>
      <c r="V704" s="28"/>
      <c r="W704" s="15"/>
      <c r="X704" s="28"/>
      <c r="Y704" s="28"/>
      <c r="Z704" s="28"/>
      <c r="AA704" s="15"/>
    </row>
    <row r="705" ht="12.75" customHeight="1">
      <c r="A705" s="28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U705" s="28"/>
      <c r="V705" s="28"/>
      <c r="W705" s="15"/>
      <c r="X705" s="28"/>
      <c r="Y705" s="28"/>
      <c r="Z705" s="28"/>
      <c r="AA705" s="15"/>
    </row>
    <row r="706" ht="12.75" customHeight="1">
      <c r="A706" s="28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U706" s="28"/>
      <c r="V706" s="28"/>
      <c r="W706" s="15"/>
      <c r="X706" s="28"/>
      <c r="Y706" s="28"/>
      <c r="Z706" s="28"/>
      <c r="AA706" s="15"/>
    </row>
    <row r="707" ht="12.75" customHeight="1">
      <c r="A707" s="28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U707" s="28"/>
      <c r="V707" s="28"/>
      <c r="W707" s="15"/>
      <c r="X707" s="28"/>
      <c r="Y707" s="28"/>
      <c r="Z707" s="28"/>
      <c r="AA707" s="15"/>
    </row>
    <row r="708" ht="12.75" customHeight="1">
      <c r="A708" s="28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U708" s="28"/>
      <c r="V708" s="28"/>
      <c r="W708" s="15"/>
      <c r="X708" s="28"/>
      <c r="Y708" s="28"/>
      <c r="Z708" s="28"/>
      <c r="AA708" s="15"/>
    </row>
    <row r="709" ht="12.75" customHeight="1">
      <c r="A709" s="28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U709" s="28"/>
      <c r="V709" s="28"/>
      <c r="W709" s="15"/>
      <c r="X709" s="28"/>
      <c r="Y709" s="28"/>
      <c r="Z709" s="28"/>
      <c r="AA709" s="15"/>
    </row>
    <row r="710" ht="12.75" customHeight="1">
      <c r="A710" s="28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U710" s="28"/>
      <c r="V710" s="28"/>
      <c r="W710" s="15"/>
      <c r="X710" s="28"/>
      <c r="Y710" s="28"/>
      <c r="Z710" s="28"/>
      <c r="AA710" s="15"/>
    </row>
    <row r="711" ht="12.75" customHeight="1">
      <c r="A711" s="28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U711" s="28"/>
      <c r="V711" s="28"/>
      <c r="W711" s="15"/>
      <c r="X711" s="28"/>
      <c r="Y711" s="28"/>
      <c r="Z711" s="28"/>
      <c r="AA711" s="15"/>
    </row>
    <row r="712" ht="12.75" customHeight="1">
      <c r="A712" s="28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U712" s="28"/>
      <c r="V712" s="28"/>
      <c r="W712" s="15"/>
      <c r="X712" s="28"/>
      <c r="Y712" s="28"/>
      <c r="Z712" s="28"/>
      <c r="AA712" s="15"/>
    </row>
    <row r="713" ht="12.75" customHeight="1">
      <c r="A713" s="28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U713" s="28"/>
      <c r="V713" s="28"/>
      <c r="W713" s="15"/>
      <c r="X713" s="28"/>
      <c r="Y713" s="28"/>
      <c r="Z713" s="28"/>
      <c r="AA713" s="15"/>
    </row>
    <row r="714" ht="12.75" customHeight="1">
      <c r="A714" s="28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U714" s="28"/>
      <c r="V714" s="28"/>
      <c r="W714" s="15"/>
      <c r="X714" s="28"/>
      <c r="Y714" s="28"/>
      <c r="Z714" s="28"/>
      <c r="AA714" s="15"/>
    </row>
    <row r="715" ht="12.75" customHeight="1">
      <c r="A715" s="28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U715" s="28"/>
      <c r="V715" s="28"/>
      <c r="W715" s="15"/>
      <c r="X715" s="28"/>
      <c r="Y715" s="28"/>
      <c r="Z715" s="28"/>
      <c r="AA715" s="15"/>
    </row>
    <row r="716" ht="12.75" customHeight="1">
      <c r="A716" s="28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U716" s="28"/>
      <c r="V716" s="28"/>
      <c r="W716" s="15"/>
      <c r="X716" s="28"/>
      <c r="Y716" s="28"/>
      <c r="Z716" s="28"/>
      <c r="AA716" s="15"/>
    </row>
    <row r="717" ht="12.75" customHeight="1">
      <c r="A717" s="28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U717" s="28"/>
      <c r="V717" s="28"/>
      <c r="W717" s="15"/>
      <c r="X717" s="28"/>
      <c r="Y717" s="28"/>
      <c r="Z717" s="28"/>
      <c r="AA717" s="15"/>
    </row>
    <row r="718" ht="12.75" customHeight="1">
      <c r="A718" s="28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U718" s="28"/>
      <c r="V718" s="28"/>
      <c r="W718" s="15"/>
      <c r="X718" s="28"/>
      <c r="Y718" s="28"/>
      <c r="Z718" s="28"/>
      <c r="AA718" s="15"/>
    </row>
    <row r="719" ht="12.75" customHeight="1">
      <c r="A719" s="28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U719" s="28"/>
      <c r="V719" s="28"/>
      <c r="W719" s="15"/>
      <c r="X719" s="28"/>
      <c r="Y719" s="28"/>
      <c r="Z719" s="28"/>
      <c r="AA719" s="15"/>
    </row>
    <row r="720" ht="12.75" customHeight="1">
      <c r="A720" s="28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U720" s="28"/>
      <c r="V720" s="28"/>
      <c r="W720" s="15"/>
      <c r="X720" s="28"/>
      <c r="Y720" s="28"/>
      <c r="Z720" s="28"/>
      <c r="AA720" s="15"/>
    </row>
    <row r="721" ht="12.75" customHeight="1">
      <c r="A721" s="28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U721" s="28"/>
      <c r="V721" s="28"/>
      <c r="W721" s="15"/>
      <c r="X721" s="28"/>
      <c r="Y721" s="28"/>
      <c r="Z721" s="28"/>
      <c r="AA721" s="15"/>
    </row>
    <row r="722" ht="12.75" customHeight="1">
      <c r="A722" s="28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U722" s="28"/>
      <c r="V722" s="28"/>
      <c r="W722" s="15"/>
      <c r="X722" s="28"/>
      <c r="Y722" s="28"/>
      <c r="Z722" s="28"/>
      <c r="AA722" s="15"/>
    </row>
    <row r="723" ht="12.75" customHeight="1">
      <c r="A723" s="28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U723" s="28"/>
      <c r="V723" s="28"/>
      <c r="W723" s="15"/>
      <c r="X723" s="28"/>
      <c r="Y723" s="28"/>
      <c r="Z723" s="28"/>
      <c r="AA723" s="15"/>
    </row>
    <row r="724" ht="12.75" customHeight="1">
      <c r="A724" s="28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U724" s="28"/>
      <c r="V724" s="28"/>
      <c r="W724" s="15"/>
      <c r="X724" s="28"/>
      <c r="Y724" s="28"/>
      <c r="Z724" s="28"/>
      <c r="AA724" s="15"/>
    </row>
    <row r="725" ht="12.75" customHeight="1">
      <c r="A725" s="28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U725" s="28"/>
      <c r="V725" s="28"/>
      <c r="W725" s="15"/>
      <c r="X725" s="28"/>
      <c r="Y725" s="28"/>
      <c r="Z725" s="28"/>
      <c r="AA725" s="15"/>
    </row>
    <row r="726" ht="12.75" customHeight="1">
      <c r="A726" s="28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U726" s="28"/>
      <c r="V726" s="28"/>
      <c r="W726" s="15"/>
      <c r="X726" s="28"/>
      <c r="Y726" s="28"/>
      <c r="Z726" s="28"/>
      <c r="AA726" s="15"/>
    </row>
    <row r="727" ht="12.75" customHeight="1">
      <c r="A727" s="28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U727" s="28"/>
      <c r="V727" s="28"/>
      <c r="W727" s="15"/>
      <c r="X727" s="28"/>
      <c r="Y727" s="28"/>
      <c r="Z727" s="28"/>
      <c r="AA727" s="15"/>
    </row>
    <row r="728" ht="12.75" customHeight="1">
      <c r="A728" s="28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U728" s="28"/>
      <c r="V728" s="28"/>
      <c r="W728" s="15"/>
      <c r="X728" s="28"/>
      <c r="Y728" s="28"/>
      <c r="Z728" s="28"/>
      <c r="AA728" s="15"/>
    </row>
    <row r="729" ht="12.75" customHeight="1">
      <c r="A729" s="28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U729" s="28"/>
      <c r="V729" s="28"/>
      <c r="W729" s="15"/>
      <c r="X729" s="28"/>
      <c r="Y729" s="28"/>
      <c r="Z729" s="28"/>
      <c r="AA729" s="15"/>
    </row>
    <row r="730" ht="12.75" customHeight="1">
      <c r="A730" s="28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U730" s="28"/>
      <c r="V730" s="28"/>
      <c r="W730" s="15"/>
      <c r="X730" s="28"/>
      <c r="Y730" s="28"/>
      <c r="Z730" s="28"/>
      <c r="AA730" s="15"/>
    </row>
    <row r="731" ht="12.75" customHeight="1">
      <c r="A731" s="28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U731" s="28"/>
      <c r="V731" s="28"/>
      <c r="W731" s="15"/>
      <c r="X731" s="28"/>
      <c r="Y731" s="28"/>
      <c r="Z731" s="28"/>
      <c r="AA731" s="15"/>
    </row>
    <row r="732" ht="12.75" customHeight="1">
      <c r="A732" s="28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U732" s="28"/>
      <c r="V732" s="28"/>
      <c r="W732" s="15"/>
      <c r="X732" s="28"/>
      <c r="Y732" s="28"/>
      <c r="Z732" s="28"/>
      <c r="AA732" s="15"/>
    </row>
    <row r="733" ht="12.75" customHeight="1">
      <c r="A733" s="28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U733" s="28"/>
      <c r="V733" s="28"/>
      <c r="W733" s="15"/>
      <c r="X733" s="28"/>
      <c r="Y733" s="28"/>
      <c r="Z733" s="28"/>
      <c r="AA733" s="15"/>
    </row>
    <row r="734" ht="12.75" customHeight="1">
      <c r="A734" s="28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U734" s="28"/>
      <c r="V734" s="28"/>
      <c r="W734" s="15"/>
      <c r="X734" s="28"/>
      <c r="Y734" s="28"/>
      <c r="Z734" s="28"/>
      <c r="AA734" s="15"/>
    </row>
    <row r="735" ht="12.75" customHeight="1">
      <c r="A735" s="28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U735" s="28"/>
      <c r="V735" s="28"/>
      <c r="W735" s="15"/>
      <c r="X735" s="28"/>
      <c r="Y735" s="28"/>
      <c r="Z735" s="28"/>
      <c r="AA735" s="15"/>
    </row>
    <row r="736" ht="12.75" customHeight="1">
      <c r="A736" s="28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U736" s="28"/>
      <c r="V736" s="28"/>
      <c r="W736" s="15"/>
      <c r="X736" s="28"/>
      <c r="Y736" s="28"/>
      <c r="Z736" s="28"/>
      <c r="AA736" s="15"/>
    </row>
    <row r="737" ht="12.75" customHeight="1">
      <c r="A737" s="28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U737" s="28"/>
      <c r="V737" s="28"/>
      <c r="W737" s="15"/>
      <c r="X737" s="28"/>
      <c r="Y737" s="28"/>
      <c r="Z737" s="28"/>
      <c r="AA737" s="15"/>
    </row>
    <row r="738" ht="12.75" customHeight="1">
      <c r="A738" s="28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U738" s="28"/>
      <c r="V738" s="28"/>
      <c r="W738" s="15"/>
      <c r="X738" s="28"/>
      <c r="Y738" s="28"/>
      <c r="Z738" s="28"/>
      <c r="AA738" s="15"/>
    </row>
    <row r="739" ht="12.75" customHeight="1">
      <c r="A739" s="28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U739" s="28"/>
      <c r="V739" s="28"/>
      <c r="W739" s="15"/>
      <c r="X739" s="28"/>
      <c r="Y739" s="28"/>
      <c r="Z739" s="28"/>
      <c r="AA739" s="15"/>
    </row>
    <row r="740" ht="12.75" customHeight="1">
      <c r="A740" s="28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U740" s="28"/>
      <c r="V740" s="28"/>
      <c r="W740" s="15"/>
      <c r="X740" s="28"/>
      <c r="Y740" s="28"/>
      <c r="Z740" s="28"/>
      <c r="AA740" s="15"/>
    </row>
    <row r="741" ht="12.75" customHeight="1">
      <c r="A741" s="28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U741" s="28"/>
      <c r="V741" s="28"/>
      <c r="W741" s="15"/>
      <c r="X741" s="28"/>
      <c r="Y741" s="28"/>
      <c r="Z741" s="28"/>
      <c r="AA741" s="15"/>
    </row>
    <row r="742" ht="12.75" customHeight="1">
      <c r="A742" s="28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U742" s="28"/>
      <c r="V742" s="28"/>
      <c r="W742" s="15"/>
      <c r="X742" s="28"/>
      <c r="Y742" s="28"/>
      <c r="Z742" s="28"/>
      <c r="AA742" s="15"/>
    </row>
    <row r="743" ht="12.75" customHeight="1">
      <c r="A743" s="28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U743" s="28"/>
      <c r="V743" s="28"/>
      <c r="W743" s="15"/>
      <c r="X743" s="28"/>
      <c r="Y743" s="28"/>
      <c r="Z743" s="28"/>
      <c r="AA743" s="15"/>
    </row>
    <row r="744" ht="12.75" customHeight="1">
      <c r="A744" s="28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U744" s="28"/>
      <c r="V744" s="28"/>
      <c r="W744" s="15"/>
      <c r="X744" s="28"/>
      <c r="Y744" s="28"/>
      <c r="Z744" s="28"/>
      <c r="AA744" s="15"/>
    </row>
    <row r="745" ht="12.75" customHeight="1">
      <c r="A745" s="28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U745" s="28"/>
      <c r="V745" s="28"/>
      <c r="W745" s="15"/>
      <c r="X745" s="28"/>
      <c r="Y745" s="28"/>
      <c r="Z745" s="28"/>
      <c r="AA745" s="15"/>
    </row>
    <row r="746" ht="12.75" customHeight="1">
      <c r="A746" s="28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U746" s="28"/>
      <c r="V746" s="28"/>
      <c r="W746" s="15"/>
      <c r="X746" s="28"/>
      <c r="Y746" s="28"/>
      <c r="Z746" s="28"/>
      <c r="AA746" s="15"/>
    </row>
    <row r="747" ht="12.75" customHeight="1">
      <c r="A747" s="28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U747" s="28"/>
      <c r="V747" s="28"/>
      <c r="W747" s="15"/>
      <c r="X747" s="28"/>
      <c r="Y747" s="28"/>
      <c r="Z747" s="28"/>
      <c r="AA747" s="15"/>
    </row>
    <row r="748" ht="12.75" customHeight="1">
      <c r="A748" s="28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U748" s="28"/>
      <c r="V748" s="28"/>
      <c r="W748" s="15"/>
      <c r="X748" s="28"/>
      <c r="Y748" s="28"/>
      <c r="Z748" s="28"/>
      <c r="AA748" s="15"/>
    </row>
    <row r="749" ht="12.75" customHeight="1">
      <c r="A749" s="28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U749" s="28"/>
      <c r="V749" s="28"/>
      <c r="W749" s="15"/>
      <c r="X749" s="28"/>
      <c r="Y749" s="28"/>
      <c r="Z749" s="28"/>
      <c r="AA749" s="15"/>
    </row>
    <row r="750" ht="12.75" customHeight="1">
      <c r="A750" s="28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U750" s="28"/>
      <c r="V750" s="28"/>
      <c r="W750" s="15"/>
      <c r="X750" s="28"/>
      <c r="Y750" s="28"/>
      <c r="Z750" s="28"/>
      <c r="AA750" s="15"/>
    </row>
    <row r="751" ht="12.75" customHeight="1">
      <c r="A751" s="28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U751" s="28"/>
      <c r="V751" s="28"/>
      <c r="W751" s="15"/>
      <c r="X751" s="28"/>
      <c r="Y751" s="28"/>
      <c r="Z751" s="28"/>
      <c r="AA751" s="15"/>
    </row>
    <row r="752" ht="12.75" customHeight="1">
      <c r="A752" s="28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U752" s="28"/>
      <c r="V752" s="28"/>
      <c r="W752" s="15"/>
      <c r="X752" s="28"/>
      <c r="Y752" s="28"/>
      <c r="Z752" s="28"/>
      <c r="AA752" s="15"/>
    </row>
    <row r="753" ht="12.75" customHeight="1">
      <c r="A753" s="28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U753" s="28"/>
      <c r="V753" s="28"/>
      <c r="W753" s="15"/>
      <c r="X753" s="28"/>
      <c r="Y753" s="28"/>
      <c r="Z753" s="28"/>
      <c r="AA753" s="15"/>
    </row>
    <row r="754" ht="12.75" customHeight="1">
      <c r="A754" s="28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U754" s="28"/>
      <c r="V754" s="28"/>
      <c r="W754" s="15"/>
      <c r="X754" s="28"/>
      <c r="Y754" s="28"/>
      <c r="Z754" s="28"/>
      <c r="AA754" s="15"/>
    </row>
    <row r="755" ht="12.75" customHeight="1">
      <c r="A755" s="28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U755" s="28"/>
      <c r="V755" s="28"/>
      <c r="W755" s="15"/>
      <c r="X755" s="28"/>
      <c r="Y755" s="28"/>
      <c r="Z755" s="28"/>
      <c r="AA755" s="15"/>
    </row>
    <row r="756" ht="12.75" customHeight="1">
      <c r="A756" s="28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U756" s="28"/>
      <c r="V756" s="28"/>
      <c r="W756" s="15"/>
      <c r="X756" s="28"/>
      <c r="Y756" s="28"/>
      <c r="Z756" s="28"/>
      <c r="AA756" s="15"/>
    </row>
    <row r="757" ht="12.75" customHeight="1">
      <c r="A757" s="28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U757" s="28"/>
      <c r="V757" s="28"/>
      <c r="W757" s="15"/>
      <c r="X757" s="28"/>
      <c r="Y757" s="28"/>
      <c r="Z757" s="28"/>
      <c r="AA757" s="15"/>
    </row>
    <row r="758" ht="12.75" customHeight="1">
      <c r="A758" s="28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U758" s="28"/>
      <c r="V758" s="28"/>
      <c r="W758" s="15"/>
      <c r="X758" s="28"/>
      <c r="Y758" s="28"/>
      <c r="Z758" s="28"/>
      <c r="AA758" s="15"/>
    </row>
    <row r="759" ht="12.75" customHeight="1">
      <c r="A759" s="28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U759" s="28"/>
      <c r="V759" s="28"/>
      <c r="W759" s="15"/>
      <c r="X759" s="28"/>
      <c r="Y759" s="28"/>
      <c r="Z759" s="28"/>
      <c r="AA759" s="15"/>
    </row>
    <row r="760" ht="12.75" customHeight="1">
      <c r="A760" s="28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U760" s="28"/>
      <c r="V760" s="28"/>
      <c r="W760" s="15"/>
      <c r="X760" s="28"/>
      <c r="Y760" s="28"/>
      <c r="Z760" s="28"/>
      <c r="AA760" s="15"/>
    </row>
    <row r="761" ht="12.75" customHeight="1">
      <c r="A761" s="28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U761" s="28"/>
      <c r="V761" s="28"/>
      <c r="W761" s="15"/>
      <c r="X761" s="28"/>
      <c r="Y761" s="28"/>
      <c r="Z761" s="28"/>
      <c r="AA761" s="15"/>
    </row>
    <row r="762" ht="12.75" customHeight="1">
      <c r="A762" s="28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U762" s="28"/>
      <c r="V762" s="28"/>
      <c r="W762" s="15"/>
      <c r="X762" s="28"/>
      <c r="Y762" s="28"/>
      <c r="Z762" s="28"/>
      <c r="AA762" s="15"/>
    </row>
    <row r="763" ht="12.75" customHeight="1">
      <c r="A763" s="28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U763" s="28"/>
      <c r="V763" s="28"/>
      <c r="W763" s="15"/>
      <c r="X763" s="28"/>
      <c r="Y763" s="28"/>
      <c r="Z763" s="28"/>
      <c r="AA763" s="15"/>
    </row>
    <row r="764" ht="12.75" customHeight="1">
      <c r="A764" s="28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U764" s="28"/>
      <c r="V764" s="28"/>
      <c r="W764" s="15"/>
      <c r="X764" s="28"/>
      <c r="Y764" s="28"/>
      <c r="Z764" s="28"/>
      <c r="AA764" s="15"/>
    </row>
    <row r="765" ht="12.75" customHeight="1">
      <c r="A765" s="28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U765" s="28"/>
      <c r="V765" s="28"/>
      <c r="W765" s="15"/>
      <c r="X765" s="28"/>
      <c r="Y765" s="28"/>
      <c r="Z765" s="28"/>
      <c r="AA765" s="15"/>
    </row>
    <row r="766" ht="12.75" customHeight="1">
      <c r="A766" s="28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U766" s="28"/>
      <c r="V766" s="28"/>
      <c r="W766" s="15"/>
      <c r="X766" s="28"/>
      <c r="Y766" s="28"/>
      <c r="Z766" s="28"/>
      <c r="AA766" s="15"/>
    </row>
    <row r="767" ht="12.75" customHeight="1">
      <c r="A767" s="28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U767" s="28"/>
      <c r="V767" s="28"/>
      <c r="W767" s="15"/>
      <c r="X767" s="28"/>
      <c r="Y767" s="28"/>
      <c r="Z767" s="28"/>
      <c r="AA767" s="15"/>
    </row>
    <row r="768" ht="12.75" customHeight="1">
      <c r="A768" s="28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U768" s="28"/>
      <c r="V768" s="28"/>
      <c r="W768" s="15"/>
      <c r="X768" s="28"/>
      <c r="Y768" s="28"/>
      <c r="Z768" s="28"/>
      <c r="AA768" s="15"/>
    </row>
    <row r="769" ht="12.75" customHeight="1">
      <c r="A769" s="28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U769" s="28"/>
      <c r="V769" s="28"/>
      <c r="W769" s="15"/>
      <c r="X769" s="28"/>
      <c r="Y769" s="28"/>
      <c r="Z769" s="28"/>
      <c r="AA769" s="15"/>
    </row>
    <row r="770" ht="12.75" customHeight="1">
      <c r="A770" s="28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U770" s="28"/>
      <c r="V770" s="28"/>
      <c r="W770" s="15"/>
      <c r="X770" s="28"/>
      <c r="Y770" s="28"/>
      <c r="Z770" s="28"/>
      <c r="AA770" s="15"/>
    </row>
    <row r="771" ht="12.75" customHeight="1">
      <c r="A771" s="28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U771" s="28"/>
      <c r="V771" s="28"/>
      <c r="W771" s="15"/>
      <c r="X771" s="28"/>
      <c r="Y771" s="28"/>
      <c r="Z771" s="28"/>
      <c r="AA771" s="15"/>
    </row>
    <row r="772" ht="12.75" customHeight="1">
      <c r="A772" s="28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U772" s="28"/>
      <c r="V772" s="28"/>
      <c r="W772" s="15"/>
      <c r="X772" s="28"/>
      <c r="Y772" s="28"/>
      <c r="Z772" s="28"/>
      <c r="AA772" s="15"/>
    </row>
    <row r="773" ht="12.75" customHeight="1">
      <c r="A773" s="28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U773" s="28"/>
      <c r="V773" s="28"/>
      <c r="W773" s="15"/>
      <c r="X773" s="28"/>
      <c r="Y773" s="28"/>
      <c r="Z773" s="28"/>
      <c r="AA773" s="15"/>
    </row>
    <row r="774" ht="12.75" customHeight="1">
      <c r="A774" s="28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U774" s="28"/>
      <c r="V774" s="28"/>
      <c r="W774" s="15"/>
      <c r="X774" s="28"/>
      <c r="Y774" s="28"/>
      <c r="Z774" s="28"/>
      <c r="AA774" s="15"/>
    </row>
    <row r="775" ht="12.75" customHeight="1">
      <c r="A775" s="28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U775" s="28"/>
      <c r="V775" s="28"/>
      <c r="W775" s="15"/>
      <c r="X775" s="28"/>
      <c r="Y775" s="28"/>
      <c r="Z775" s="28"/>
      <c r="AA775" s="15"/>
    </row>
    <row r="776" ht="12.75" customHeight="1">
      <c r="A776" s="28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U776" s="28"/>
      <c r="V776" s="28"/>
      <c r="W776" s="15"/>
      <c r="X776" s="28"/>
      <c r="Y776" s="28"/>
      <c r="Z776" s="28"/>
      <c r="AA776" s="15"/>
    </row>
    <row r="777" ht="12.75" customHeight="1">
      <c r="A777" s="28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U777" s="28"/>
      <c r="V777" s="28"/>
      <c r="W777" s="15"/>
      <c r="X777" s="28"/>
      <c r="Y777" s="28"/>
      <c r="Z777" s="28"/>
      <c r="AA777" s="15"/>
    </row>
    <row r="778" ht="12.75" customHeight="1">
      <c r="A778" s="28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U778" s="28"/>
      <c r="V778" s="28"/>
      <c r="W778" s="15"/>
      <c r="X778" s="28"/>
      <c r="Y778" s="28"/>
      <c r="Z778" s="28"/>
      <c r="AA778" s="15"/>
    </row>
    <row r="779" ht="12.75" customHeight="1">
      <c r="A779" s="28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U779" s="28"/>
      <c r="V779" s="28"/>
      <c r="W779" s="15"/>
      <c r="X779" s="28"/>
      <c r="Y779" s="28"/>
      <c r="Z779" s="28"/>
      <c r="AA779" s="15"/>
    </row>
    <row r="780" ht="12.75" customHeight="1">
      <c r="A780" s="28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U780" s="28"/>
      <c r="V780" s="28"/>
      <c r="W780" s="15"/>
      <c r="X780" s="28"/>
      <c r="Y780" s="28"/>
      <c r="Z780" s="28"/>
      <c r="AA780" s="15"/>
    </row>
    <row r="781" ht="12.75" customHeight="1">
      <c r="A781" s="28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U781" s="28"/>
      <c r="V781" s="28"/>
      <c r="W781" s="15"/>
      <c r="X781" s="28"/>
      <c r="Y781" s="28"/>
      <c r="Z781" s="28"/>
      <c r="AA781" s="15"/>
    </row>
    <row r="782" ht="12.75" customHeight="1">
      <c r="A782" s="28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U782" s="28"/>
      <c r="V782" s="28"/>
      <c r="W782" s="15"/>
      <c r="X782" s="28"/>
      <c r="Y782" s="28"/>
      <c r="Z782" s="28"/>
      <c r="AA782" s="15"/>
    </row>
    <row r="783" ht="12.75" customHeight="1">
      <c r="A783" s="28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U783" s="28"/>
      <c r="V783" s="28"/>
      <c r="W783" s="15"/>
      <c r="X783" s="28"/>
      <c r="Y783" s="28"/>
      <c r="Z783" s="28"/>
      <c r="AA783" s="15"/>
    </row>
    <row r="784" ht="12.75" customHeight="1">
      <c r="A784" s="28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U784" s="28"/>
      <c r="V784" s="28"/>
      <c r="W784" s="15"/>
      <c r="X784" s="28"/>
      <c r="Y784" s="28"/>
      <c r="Z784" s="28"/>
      <c r="AA784" s="15"/>
    </row>
    <row r="785" ht="12.75" customHeight="1">
      <c r="A785" s="28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U785" s="28"/>
      <c r="V785" s="28"/>
      <c r="W785" s="15"/>
      <c r="X785" s="28"/>
      <c r="Y785" s="28"/>
      <c r="Z785" s="28"/>
      <c r="AA785" s="15"/>
    </row>
    <row r="786" ht="12.75" customHeight="1">
      <c r="A786" s="28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U786" s="28"/>
      <c r="V786" s="28"/>
      <c r="W786" s="15"/>
      <c r="X786" s="28"/>
      <c r="Y786" s="28"/>
      <c r="Z786" s="28"/>
      <c r="AA786" s="15"/>
    </row>
    <row r="787" ht="12.75" customHeight="1">
      <c r="A787" s="28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U787" s="28"/>
      <c r="V787" s="28"/>
      <c r="W787" s="15"/>
      <c r="X787" s="28"/>
      <c r="Y787" s="28"/>
      <c r="Z787" s="28"/>
      <c r="AA787" s="15"/>
    </row>
    <row r="788" ht="12.75" customHeight="1">
      <c r="A788" s="28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U788" s="28"/>
      <c r="V788" s="28"/>
      <c r="W788" s="15"/>
      <c r="X788" s="28"/>
      <c r="Y788" s="28"/>
      <c r="Z788" s="28"/>
      <c r="AA788" s="15"/>
    </row>
    <row r="789" ht="12.75" customHeight="1">
      <c r="A789" s="28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U789" s="28"/>
      <c r="V789" s="28"/>
      <c r="W789" s="15"/>
      <c r="X789" s="28"/>
      <c r="Y789" s="28"/>
      <c r="Z789" s="28"/>
      <c r="AA789" s="15"/>
    </row>
    <row r="790" ht="12.75" customHeight="1">
      <c r="A790" s="28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U790" s="28"/>
      <c r="V790" s="28"/>
      <c r="W790" s="15"/>
      <c r="X790" s="28"/>
      <c r="Y790" s="28"/>
      <c r="Z790" s="28"/>
      <c r="AA790" s="15"/>
    </row>
    <row r="791" ht="12.75" customHeight="1">
      <c r="A791" s="28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U791" s="28"/>
      <c r="V791" s="28"/>
      <c r="W791" s="15"/>
      <c r="X791" s="28"/>
      <c r="Y791" s="28"/>
      <c r="Z791" s="28"/>
      <c r="AA791" s="15"/>
    </row>
    <row r="792" ht="12.75" customHeight="1">
      <c r="A792" s="28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U792" s="28"/>
      <c r="V792" s="28"/>
      <c r="W792" s="15"/>
      <c r="X792" s="28"/>
      <c r="Y792" s="28"/>
      <c r="Z792" s="28"/>
      <c r="AA792" s="15"/>
    </row>
    <row r="793" ht="12.75" customHeight="1">
      <c r="A793" s="28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U793" s="28"/>
      <c r="V793" s="28"/>
      <c r="W793" s="15"/>
      <c r="X793" s="28"/>
      <c r="Y793" s="28"/>
      <c r="Z793" s="28"/>
      <c r="AA793" s="15"/>
    </row>
    <row r="794" ht="12.75" customHeight="1">
      <c r="A794" s="28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U794" s="28"/>
      <c r="V794" s="28"/>
      <c r="W794" s="15"/>
      <c r="X794" s="28"/>
      <c r="Y794" s="28"/>
      <c r="Z794" s="28"/>
      <c r="AA794" s="15"/>
    </row>
    <row r="795" ht="12.75" customHeight="1">
      <c r="A795" s="28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U795" s="28"/>
      <c r="V795" s="28"/>
      <c r="W795" s="15"/>
      <c r="X795" s="28"/>
      <c r="Y795" s="28"/>
      <c r="Z795" s="28"/>
      <c r="AA795" s="15"/>
    </row>
    <row r="796" ht="12.75" customHeight="1">
      <c r="A796" s="28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U796" s="28"/>
      <c r="V796" s="28"/>
      <c r="W796" s="15"/>
      <c r="X796" s="28"/>
      <c r="Y796" s="28"/>
      <c r="Z796" s="28"/>
      <c r="AA796" s="15"/>
    </row>
    <row r="797" ht="12.75" customHeight="1">
      <c r="A797" s="28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U797" s="28"/>
      <c r="V797" s="28"/>
      <c r="W797" s="15"/>
      <c r="X797" s="28"/>
      <c r="Y797" s="28"/>
      <c r="Z797" s="28"/>
      <c r="AA797" s="15"/>
    </row>
    <row r="798" ht="12.75" customHeight="1">
      <c r="A798" s="28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U798" s="28"/>
      <c r="V798" s="28"/>
      <c r="W798" s="15"/>
      <c r="X798" s="28"/>
      <c r="Y798" s="28"/>
      <c r="Z798" s="28"/>
      <c r="AA798" s="15"/>
    </row>
    <row r="799" ht="12.75" customHeight="1">
      <c r="A799" s="28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U799" s="28"/>
      <c r="V799" s="28"/>
      <c r="W799" s="15"/>
      <c r="X799" s="28"/>
      <c r="Y799" s="28"/>
      <c r="Z799" s="28"/>
      <c r="AA799" s="15"/>
    </row>
    <row r="800" ht="12.75" customHeight="1">
      <c r="A800" s="28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U800" s="28"/>
      <c r="V800" s="28"/>
      <c r="W800" s="15"/>
      <c r="X800" s="28"/>
      <c r="Y800" s="28"/>
      <c r="Z800" s="28"/>
      <c r="AA800" s="15"/>
    </row>
    <row r="801" ht="12.75" customHeight="1">
      <c r="A801" s="28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U801" s="28"/>
      <c r="V801" s="28"/>
      <c r="W801" s="15"/>
      <c r="X801" s="28"/>
      <c r="Y801" s="28"/>
      <c r="Z801" s="28"/>
      <c r="AA801" s="15"/>
    </row>
    <row r="802" ht="12.75" customHeight="1">
      <c r="A802" s="28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U802" s="28"/>
      <c r="V802" s="28"/>
      <c r="W802" s="15"/>
      <c r="X802" s="28"/>
      <c r="Y802" s="28"/>
      <c r="Z802" s="28"/>
      <c r="AA802" s="15"/>
    </row>
    <row r="803" ht="12.75" customHeight="1">
      <c r="A803" s="28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U803" s="28"/>
      <c r="V803" s="28"/>
      <c r="W803" s="15"/>
      <c r="X803" s="28"/>
      <c r="Y803" s="28"/>
      <c r="Z803" s="28"/>
      <c r="AA803" s="15"/>
    </row>
    <row r="804" ht="12.75" customHeight="1">
      <c r="A804" s="28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U804" s="28"/>
      <c r="V804" s="28"/>
      <c r="W804" s="15"/>
      <c r="X804" s="28"/>
      <c r="Y804" s="28"/>
      <c r="Z804" s="28"/>
      <c r="AA804" s="15"/>
    </row>
    <row r="805" ht="12.75" customHeight="1">
      <c r="A805" s="28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U805" s="28"/>
      <c r="V805" s="28"/>
      <c r="W805" s="15"/>
      <c r="X805" s="28"/>
      <c r="Y805" s="28"/>
      <c r="Z805" s="28"/>
      <c r="AA805" s="15"/>
    </row>
    <row r="806" ht="12.75" customHeight="1">
      <c r="A806" s="28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U806" s="28"/>
      <c r="V806" s="28"/>
      <c r="W806" s="15"/>
      <c r="X806" s="28"/>
      <c r="Y806" s="28"/>
      <c r="Z806" s="28"/>
      <c r="AA806" s="15"/>
    </row>
    <row r="807" ht="12.75" customHeight="1">
      <c r="A807" s="28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U807" s="28"/>
      <c r="V807" s="28"/>
      <c r="W807" s="15"/>
      <c r="X807" s="28"/>
      <c r="Y807" s="28"/>
      <c r="Z807" s="28"/>
      <c r="AA807" s="15"/>
    </row>
    <row r="808" ht="12.75" customHeight="1">
      <c r="A808" s="28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U808" s="28"/>
      <c r="V808" s="28"/>
      <c r="W808" s="15"/>
      <c r="X808" s="28"/>
      <c r="Y808" s="28"/>
      <c r="Z808" s="28"/>
      <c r="AA808" s="15"/>
    </row>
    <row r="809" ht="12.75" customHeight="1">
      <c r="A809" s="28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U809" s="28"/>
      <c r="V809" s="28"/>
      <c r="W809" s="15"/>
      <c r="X809" s="28"/>
      <c r="Y809" s="28"/>
      <c r="Z809" s="28"/>
      <c r="AA809" s="15"/>
    </row>
    <row r="810" ht="12.75" customHeight="1">
      <c r="A810" s="28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U810" s="28"/>
      <c r="V810" s="28"/>
      <c r="W810" s="15"/>
      <c r="X810" s="28"/>
      <c r="Y810" s="28"/>
      <c r="Z810" s="28"/>
      <c r="AA810" s="15"/>
    </row>
    <row r="811" ht="12.75" customHeight="1">
      <c r="A811" s="28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U811" s="28"/>
      <c r="V811" s="28"/>
      <c r="W811" s="15"/>
      <c r="X811" s="28"/>
      <c r="Y811" s="28"/>
      <c r="Z811" s="28"/>
      <c r="AA811" s="15"/>
    </row>
    <row r="812" ht="12.75" customHeight="1">
      <c r="A812" s="28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U812" s="28"/>
      <c r="V812" s="28"/>
      <c r="W812" s="15"/>
      <c r="X812" s="28"/>
      <c r="Y812" s="28"/>
      <c r="Z812" s="28"/>
      <c r="AA812" s="15"/>
    </row>
    <row r="813" ht="12.75" customHeight="1">
      <c r="A813" s="28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U813" s="28"/>
      <c r="V813" s="28"/>
      <c r="W813" s="15"/>
      <c r="X813" s="28"/>
      <c r="Y813" s="28"/>
      <c r="Z813" s="28"/>
      <c r="AA813" s="15"/>
    </row>
    <row r="814" ht="12.75" customHeight="1">
      <c r="A814" s="28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U814" s="28"/>
      <c r="V814" s="28"/>
      <c r="W814" s="15"/>
      <c r="X814" s="28"/>
      <c r="Y814" s="28"/>
      <c r="Z814" s="28"/>
      <c r="AA814" s="15"/>
    </row>
    <row r="815" ht="12.75" customHeight="1">
      <c r="A815" s="28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U815" s="28"/>
      <c r="V815" s="28"/>
      <c r="W815" s="15"/>
      <c r="X815" s="28"/>
      <c r="Y815" s="28"/>
      <c r="Z815" s="28"/>
      <c r="AA815" s="15"/>
    </row>
    <row r="816" ht="12.75" customHeight="1">
      <c r="A816" s="28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U816" s="28"/>
      <c r="V816" s="28"/>
      <c r="W816" s="15"/>
      <c r="X816" s="28"/>
      <c r="Y816" s="28"/>
      <c r="Z816" s="28"/>
      <c r="AA816" s="15"/>
    </row>
    <row r="817" ht="12.75" customHeight="1">
      <c r="A817" s="28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U817" s="28"/>
      <c r="V817" s="28"/>
      <c r="W817" s="15"/>
      <c r="X817" s="28"/>
      <c r="Y817" s="28"/>
      <c r="Z817" s="28"/>
      <c r="AA817" s="15"/>
    </row>
    <row r="818" ht="12.75" customHeight="1">
      <c r="A818" s="28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U818" s="28"/>
      <c r="V818" s="28"/>
      <c r="W818" s="15"/>
      <c r="X818" s="28"/>
      <c r="Y818" s="28"/>
      <c r="Z818" s="28"/>
      <c r="AA818" s="15"/>
    </row>
    <row r="819" ht="12.75" customHeight="1">
      <c r="A819" s="28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U819" s="28"/>
      <c r="V819" s="28"/>
      <c r="W819" s="15"/>
      <c r="X819" s="28"/>
      <c r="Y819" s="28"/>
      <c r="Z819" s="28"/>
      <c r="AA819" s="15"/>
    </row>
    <row r="820" ht="12.75" customHeight="1">
      <c r="A820" s="28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U820" s="28"/>
      <c r="V820" s="28"/>
      <c r="W820" s="15"/>
      <c r="X820" s="28"/>
      <c r="Y820" s="28"/>
      <c r="Z820" s="28"/>
      <c r="AA820" s="15"/>
    </row>
    <row r="821" ht="12.75" customHeight="1">
      <c r="A821" s="28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U821" s="28"/>
      <c r="V821" s="28"/>
      <c r="W821" s="15"/>
      <c r="X821" s="28"/>
      <c r="Y821" s="28"/>
      <c r="Z821" s="28"/>
      <c r="AA821" s="15"/>
    </row>
    <row r="822" ht="12.75" customHeight="1">
      <c r="A822" s="28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U822" s="28"/>
      <c r="V822" s="28"/>
      <c r="W822" s="15"/>
      <c r="X822" s="28"/>
      <c r="Y822" s="28"/>
      <c r="Z822" s="28"/>
      <c r="AA822" s="15"/>
    </row>
    <row r="823" ht="12.75" customHeight="1">
      <c r="A823" s="28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U823" s="28"/>
      <c r="V823" s="28"/>
      <c r="W823" s="15"/>
      <c r="X823" s="28"/>
      <c r="Y823" s="28"/>
      <c r="Z823" s="28"/>
      <c r="AA823" s="15"/>
    </row>
    <row r="824" ht="12.75" customHeight="1">
      <c r="A824" s="28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U824" s="28"/>
      <c r="V824" s="28"/>
      <c r="W824" s="15"/>
      <c r="X824" s="28"/>
      <c r="Y824" s="28"/>
      <c r="Z824" s="28"/>
      <c r="AA824" s="15"/>
    </row>
    <row r="825" ht="12.75" customHeight="1">
      <c r="A825" s="28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U825" s="28"/>
      <c r="V825" s="28"/>
      <c r="W825" s="15"/>
      <c r="X825" s="28"/>
      <c r="Y825" s="28"/>
      <c r="Z825" s="28"/>
      <c r="AA825" s="15"/>
    </row>
    <row r="826" ht="12.75" customHeight="1">
      <c r="A826" s="28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U826" s="28"/>
      <c r="V826" s="28"/>
      <c r="W826" s="15"/>
      <c r="X826" s="28"/>
      <c r="Y826" s="28"/>
      <c r="Z826" s="28"/>
      <c r="AA826" s="15"/>
    </row>
    <row r="827" ht="12.75" customHeight="1">
      <c r="A827" s="28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U827" s="28"/>
      <c r="V827" s="28"/>
      <c r="W827" s="15"/>
      <c r="X827" s="28"/>
      <c r="Y827" s="28"/>
      <c r="Z827" s="28"/>
      <c r="AA827" s="15"/>
    </row>
    <row r="828" ht="12.75" customHeight="1">
      <c r="A828" s="28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U828" s="28"/>
      <c r="V828" s="28"/>
      <c r="W828" s="15"/>
      <c r="X828" s="28"/>
      <c r="Y828" s="28"/>
      <c r="Z828" s="28"/>
      <c r="AA828" s="15"/>
    </row>
    <row r="829" ht="12.75" customHeight="1">
      <c r="A829" s="28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U829" s="28"/>
      <c r="V829" s="28"/>
      <c r="W829" s="15"/>
      <c r="X829" s="28"/>
      <c r="Y829" s="28"/>
      <c r="Z829" s="28"/>
      <c r="AA829" s="15"/>
    </row>
    <row r="830" ht="12.75" customHeight="1">
      <c r="A830" s="28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U830" s="28"/>
      <c r="V830" s="28"/>
      <c r="W830" s="15"/>
      <c r="X830" s="28"/>
      <c r="Y830" s="28"/>
      <c r="Z830" s="28"/>
      <c r="AA830" s="15"/>
    </row>
    <row r="831" ht="12.75" customHeight="1">
      <c r="A831" s="28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U831" s="28"/>
      <c r="V831" s="28"/>
      <c r="W831" s="15"/>
      <c r="X831" s="28"/>
      <c r="Y831" s="28"/>
      <c r="Z831" s="28"/>
      <c r="AA831" s="15"/>
    </row>
    <row r="832" ht="12.75" customHeight="1">
      <c r="A832" s="28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U832" s="28"/>
      <c r="V832" s="28"/>
      <c r="W832" s="15"/>
      <c r="X832" s="28"/>
      <c r="Y832" s="28"/>
      <c r="Z832" s="28"/>
      <c r="AA832" s="15"/>
    </row>
    <row r="833" ht="12.75" customHeight="1">
      <c r="A833" s="28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U833" s="28"/>
      <c r="V833" s="28"/>
      <c r="W833" s="15"/>
      <c r="X833" s="28"/>
      <c r="Y833" s="28"/>
      <c r="Z833" s="28"/>
      <c r="AA833" s="15"/>
    </row>
    <row r="834" ht="12.75" customHeight="1">
      <c r="A834" s="28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U834" s="28"/>
      <c r="V834" s="28"/>
      <c r="W834" s="15"/>
      <c r="X834" s="28"/>
      <c r="Y834" s="28"/>
      <c r="Z834" s="28"/>
      <c r="AA834" s="15"/>
    </row>
    <row r="835" ht="12.75" customHeight="1">
      <c r="A835" s="28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U835" s="28"/>
      <c r="V835" s="28"/>
      <c r="W835" s="15"/>
      <c r="X835" s="28"/>
      <c r="Y835" s="28"/>
      <c r="Z835" s="28"/>
      <c r="AA835" s="15"/>
    </row>
    <row r="836" ht="12.75" customHeight="1">
      <c r="A836" s="28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U836" s="28"/>
      <c r="V836" s="28"/>
      <c r="W836" s="15"/>
      <c r="X836" s="28"/>
      <c r="Y836" s="28"/>
      <c r="Z836" s="28"/>
      <c r="AA836" s="15"/>
    </row>
    <row r="837" ht="12.75" customHeight="1">
      <c r="A837" s="28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U837" s="28"/>
      <c r="V837" s="28"/>
      <c r="W837" s="15"/>
      <c r="X837" s="28"/>
      <c r="Y837" s="28"/>
      <c r="Z837" s="28"/>
      <c r="AA837" s="15"/>
    </row>
    <row r="838" ht="12.75" customHeight="1">
      <c r="A838" s="28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U838" s="28"/>
      <c r="V838" s="28"/>
      <c r="W838" s="15"/>
      <c r="X838" s="28"/>
      <c r="Y838" s="28"/>
      <c r="Z838" s="28"/>
      <c r="AA838" s="15"/>
    </row>
    <row r="839" ht="12.75" customHeight="1">
      <c r="A839" s="28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U839" s="28"/>
      <c r="V839" s="28"/>
      <c r="W839" s="15"/>
      <c r="X839" s="28"/>
      <c r="Y839" s="28"/>
      <c r="Z839" s="28"/>
      <c r="AA839" s="15"/>
    </row>
    <row r="840" ht="12.75" customHeight="1">
      <c r="A840" s="28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U840" s="28"/>
      <c r="V840" s="28"/>
      <c r="W840" s="15"/>
      <c r="X840" s="28"/>
      <c r="Y840" s="28"/>
      <c r="Z840" s="28"/>
      <c r="AA840" s="15"/>
    </row>
    <row r="841" ht="12.75" customHeight="1">
      <c r="A841" s="28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U841" s="28"/>
      <c r="V841" s="28"/>
      <c r="W841" s="15"/>
      <c r="X841" s="28"/>
      <c r="Y841" s="28"/>
      <c r="Z841" s="28"/>
      <c r="AA841" s="15"/>
    </row>
    <row r="842" ht="12.75" customHeight="1">
      <c r="A842" s="28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U842" s="28"/>
      <c r="V842" s="28"/>
      <c r="W842" s="15"/>
      <c r="X842" s="28"/>
      <c r="Y842" s="28"/>
      <c r="Z842" s="28"/>
      <c r="AA842" s="15"/>
    </row>
    <row r="843" ht="12.75" customHeight="1">
      <c r="A843" s="28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U843" s="28"/>
      <c r="V843" s="28"/>
      <c r="W843" s="15"/>
      <c r="X843" s="28"/>
      <c r="Y843" s="28"/>
      <c r="Z843" s="28"/>
      <c r="AA843" s="15"/>
    </row>
    <row r="844" ht="12.75" customHeight="1">
      <c r="A844" s="28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U844" s="28"/>
      <c r="V844" s="28"/>
      <c r="W844" s="15"/>
      <c r="X844" s="28"/>
      <c r="Y844" s="28"/>
      <c r="Z844" s="28"/>
      <c r="AA844" s="15"/>
    </row>
    <row r="845" ht="12.75" customHeight="1">
      <c r="A845" s="28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U845" s="28"/>
      <c r="V845" s="28"/>
      <c r="W845" s="15"/>
      <c r="X845" s="28"/>
      <c r="Y845" s="28"/>
      <c r="Z845" s="28"/>
      <c r="AA845" s="15"/>
    </row>
    <row r="846" ht="12.75" customHeight="1">
      <c r="A846" s="28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U846" s="28"/>
      <c r="V846" s="28"/>
      <c r="W846" s="15"/>
      <c r="X846" s="28"/>
      <c r="Y846" s="28"/>
      <c r="Z846" s="28"/>
      <c r="AA846" s="15"/>
    </row>
    <row r="847" ht="12.75" customHeight="1">
      <c r="A847" s="28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U847" s="28"/>
      <c r="V847" s="28"/>
      <c r="W847" s="15"/>
      <c r="X847" s="28"/>
      <c r="Y847" s="28"/>
      <c r="Z847" s="28"/>
      <c r="AA847" s="15"/>
    </row>
    <row r="848" ht="12.75" customHeight="1">
      <c r="A848" s="28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U848" s="28"/>
      <c r="V848" s="28"/>
      <c r="W848" s="15"/>
      <c r="X848" s="28"/>
      <c r="Y848" s="28"/>
      <c r="Z848" s="28"/>
      <c r="AA848" s="15"/>
    </row>
    <row r="849" ht="12.75" customHeight="1">
      <c r="A849" s="28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U849" s="28"/>
      <c r="V849" s="28"/>
      <c r="W849" s="15"/>
      <c r="X849" s="28"/>
      <c r="Y849" s="28"/>
      <c r="Z849" s="28"/>
      <c r="AA849" s="15"/>
    </row>
    <row r="850" ht="12.75" customHeight="1">
      <c r="A850" s="28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U850" s="28"/>
      <c r="V850" s="28"/>
      <c r="W850" s="15"/>
      <c r="X850" s="28"/>
      <c r="Y850" s="28"/>
      <c r="Z850" s="28"/>
      <c r="AA850" s="15"/>
    </row>
    <row r="851" ht="12.75" customHeight="1">
      <c r="A851" s="28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U851" s="28"/>
      <c r="V851" s="28"/>
      <c r="W851" s="15"/>
      <c r="X851" s="28"/>
      <c r="Y851" s="28"/>
      <c r="Z851" s="28"/>
      <c r="AA851" s="15"/>
    </row>
    <row r="852" ht="12.75" customHeight="1">
      <c r="A852" s="28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U852" s="28"/>
      <c r="V852" s="28"/>
      <c r="W852" s="15"/>
      <c r="X852" s="28"/>
      <c r="Y852" s="28"/>
      <c r="Z852" s="28"/>
      <c r="AA852" s="15"/>
    </row>
    <row r="853" ht="12.75" customHeight="1">
      <c r="A853" s="28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U853" s="28"/>
      <c r="V853" s="28"/>
      <c r="W853" s="15"/>
      <c r="X853" s="28"/>
      <c r="Y853" s="28"/>
      <c r="Z853" s="28"/>
      <c r="AA853" s="15"/>
    </row>
    <row r="854" ht="12.75" customHeight="1">
      <c r="A854" s="28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U854" s="28"/>
      <c r="V854" s="28"/>
      <c r="W854" s="15"/>
      <c r="X854" s="28"/>
      <c r="Y854" s="28"/>
      <c r="Z854" s="28"/>
      <c r="AA854" s="15"/>
    </row>
    <row r="855" ht="12.75" customHeight="1">
      <c r="A855" s="28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U855" s="28"/>
      <c r="V855" s="28"/>
      <c r="W855" s="15"/>
      <c r="X855" s="28"/>
      <c r="Y855" s="28"/>
      <c r="Z855" s="28"/>
      <c r="AA855" s="15"/>
    </row>
    <row r="856" ht="12.75" customHeight="1">
      <c r="A856" s="28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U856" s="28"/>
      <c r="V856" s="28"/>
      <c r="W856" s="15"/>
      <c r="X856" s="28"/>
      <c r="Y856" s="28"/>
      <c r="Z856" s="28"/>
      <c r="AA856" s="15"/>
    </row>
    <row r="857" ht="12.75" customHeight="1">
      <c r="A857" s="28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U857" s="28"/>
      <c r="V857" s="28"/>
      <c r="W857" s="15"/>
      <c r="X857" s="28"/>
      <c r="Y857" s="28"/>
      <c r="Z857" s="28"/>
      <c r="AA857" s="15"/>
    </row>
    <row r="858" ht="12.75" customHeight="1">
      <c r="A858" s="28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U858" s="28"/>
      <c r="V858" s="28"/>
      <c r="W858" s="15"/>
      <c r="X858" s="28"/>
      <c r="Y858" s="28"/>
      <c r="Z858" s="28"/>
      <c r="AA858" s="15"/>
    </row>
    <row r="859" ht="12.75" customHeight="1">
      <c r="A859" s="28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U859" s="28"/>
      <c r="V859" s="28"/>
      <c r="W859" s="15"/>
      <c r="X859" s="28"/>
      <c r="Y859" s="28"/>
      <c r="Z859" s="28"/>
      <c r="AA859" s="15"/>
    </row>
    <row r="860" ht="12.75" customHeight="1">
      <c r="A860" s="28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U860" s="28"/>
      <c r="V860" s="28"/>
      <c r="W860" s="15"/>
      <c r="X860" s="28"/>
      <c r="Y860" s="28"/>
      <c r="Z860" s="28"/>
      <c r="AA860" s="15"/>
    </row>
    <row r="861" ht="12.75" customHeight="1">
      <c r="A861" s="28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U861" s="28"/>
      <c r="V861" s="28"/>
      <c r="W861" s="15"/>
      <c r="X861" s="28"/>
      <c r="Y861" s="28"/>
      <c r="Z861" s="28"/>
      <c r="AA861" s="15"/>
    </row>
    <row r="862" ht="12.75" customHeight="1">
      <c r="A862" s="28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U862" s="28"/>
      <c r="V862" s="28"/>
      <c r="W862" s="15"/>
      <c r="X862" s="28"/>
      <c r="Y862" s="28"/>
      <c r="Z862" s="28"/>
      <c r="AA862" s="15"/>
    </row>
    <row r="863" ht="12.75" customHeight="1">
      <c r="A863" s="28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U863" s="28"/>
      <c r="V863" s="28"/>
      <c r="W863" s="15"/>
      <c r="X863" s="28"/>
      <c r="Y863" s="28"/>
      <c r="Z863" s="28"/>
      <c r="AA863" s="15"/>
    </row>
    <row r="864" ht="12.75" customHeight="1">
      <c r="A864" s="28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U864" s="28"/>
      <c r="V864" s="28"/>
      <c r="W864" s="15"/>
      <c r="X864" s="28"/>
      <c r="Y864" s="28"/>
      <c r="Z864" s="28"/>
      <c r="AA864" s="15"/>
    </row>
    <row r="865" ht="12.75" customHeight="1">
      <c r="A865" s="28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U865" s="28"/>
      <c r="V865" s="28"/>
      <c r="W865" s="15"/>
      <c r="X865" s="28"/>
      <c r="Y865" s="28"/>
      <c r="Z865" s="28"/>
      <c r="AA865" s="15"/>
    </row>
    <row r="866" ht="12.75" customHeight="1">
      <c r="A866" s="28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U866" s="28"/>
      <c r="V866" s="28"/>
      <c r="W866" s="15"/>
      <c r="X866" s="28"/>
      <c r="Y866" s="28"/>
      <c r="Z866" s="28"/>
      <c r="AA866" s="15"/>
    </row>
    <row r="867" ht="12.75" customHeight="1">
      <c r="A867" s="28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U867" s="28"/>
      <c r="V867" s="28"/>
      <c r="W867" s="15"/>
      <c r="X867" s="28"/>
      <c r="Y867" s="28"/>
      <c r="Z867" s="28"/>
      <c r="AA867" s="15"/>
    </row>
    <row r="868" ht="12.75" customHeight="1">
      <c r="A868" s="28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U868" s="28"/>
      <c r="V868" s="28"/>
      <c r="W868" s="15"/>
      <c r="X868" s="28"/>
      <c r="Y868" s="28"/>
      <c r="Z868" s="28"/>
      <c r="AA868" s="15"/>
    </row>
    <row r="869" ht="12.75" customHeight="1">
      <c r="A869" s="28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U869" s="28"/>
      <c r="V869" s="28"/>
      <c r="W869" s="15"/>
      <c r="X869" s="28"/>
      <c r="Y869" s="28"/>
      <c r="Z869" s="28"/>
      <c r="AA869" s="15"/>
    </row>
    <row r="870" ht="12.75" customHeight="1">
      <c r="A870" s="28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U870" s="28"/>
      <c r="V870" s="28"/>
      <c r="W870" s="15"/>
      <c r="X870" s="28"/>
      <c r="Y870" s="28"/>
      <c r="Z870" s="28"/>
      <c r="AA870" s="15"/>
    </row>
    <row r="871" ht="12.75" customHeight="1">
      <c r="A871" s="28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U871" s="28"/>
      <c r="V871" s="28"/>
      <c r="W871" s="15"/>
      <c r="X871" s="28"/>
      <c r="Y871" s="28"/>
      <c r="Z871" s="28"/>
      <c r="AA871" s="15"/>
    </row>
    <row r="872" ht="12.75" customHeight="1">
      <c r="A872" s="28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U872" s="28"/>
      <c r="V872" s="28"/>
      <c r="W872" s="15"/>
      <c r="X872" s="28"/>
      <c r="Y872" s="28"/>
      <c r="Z872" s="28"/>
      <c r="AA872" s="15"/>
    </row>
    <row r="873" ht="12.75" customHeight="1">
      <c r="A873" s="28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U873" s="28"/>
      <c r="V873" s="28"/>
      <c r="W873" s="15"/>
      <c r="X873" s="28"/>
      <c r="Y873" s="28"/>
      <c r="Z873" s="28"/>
      <c r="AA873" s="15"/>
    </row>
    <row r="874" ht="12.75" customHeight="1">
      <c r="A874" s="28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U874" s="28"/>
      <c r="V874" s="28"/>
      <c r="W874" s="15"/>
      <c r="X874" s="28"/>
      <c r="Y874" s="28"/>
      <c r="Z874" s="28"/>
      <c r="AA874" s="15"/>
    </row>
    <row r="875" ht="12.75" customHeight="1">
      <c r="A875" s="28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U875" s="28"/>
      <c r="V875" s="28"/>
      <c r="W875" s="15"/>
      <c r="X875" s="28"/>
      <c r="Y875" s="28"/>
      <c r="Z875" s="28"/>
      <c r="AA875" s="15"/>
    </row>
    <row r="876" ht="12.75" customHeight="1">
      <c r="A876" s="28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U876" s="28"/>
      <c r="V876" s="28"/>
      <c r="W876" s="15"/>
      <c r="X876" s="28"/>
      <c r="Y876" s="28"/>
      <c r="Z876" s="28"/>
      <c r="AA876" s="15"/>
    </row>
    <row r="877" ht="12.75" customHeight="1">
      <c r="A877" s="28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U877" s="28"/>
      <c r="V877" s="28"/>
      <c r="W877" s="15"/>
      <c r="X877" s="28"/>
      <c r="Y877" s="28"/>
      <c r="Z877" s="28"/>
      <c r="AA877" s="15"/>
    </row>
    <row r="878" ht="12.75" customHeight="1">
      <c r="A878" s="28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U878" s="28"/>
      <c r="V878" s="28"/>
      <c r="W878" s="15"/>
      <c r="X878" s="28"/>
      <c r="Y878" s="28"/>
      <c r="Z878" s="28"/>
      <c r="AA878" s="15"/>
    </row>
    <row r="879" ht="12.75" customHeight="1">
      <c r="A879" s="28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U879" s="28"/>
      <c r="V879" s="28"/>
      <c r="W879" s="15"/>
      <c r="X879" s="28"/>
      <c r="Y879" s="28"/>
      <c r="Z879" s="28"/>
      <c r="AA879" s="15"/>
    </row>
    <row r="880" ht="12.75" customHeight="1">
      <c r="A880" s="28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U880" s="28"/>
      <c r="V880" s="28"/>
      <c r="W880" s="15"/>
      <c r="X880" s="28"/>
      <c r="Y880" s="28"/>
      <c r="Z880" s="28"/>
      <c r="AA880" s="15"/>
    </row>
    <row r="881" ht="12.75" customHeight="1">
      <c r="A881" s="28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U881" s="28"/>
      <c r="V881" s="28"/>
      <c r="W881" s="15"/>
      <c r="X881" s="28"/>
      <c r="Y881" s="28"/>
      <c r="Z881" s="28"/>
      <c r="AA881" s="15"/>
    </row>
    <row r="882" ht="12.75" customHeight="1">
      <c r="A882" s="28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U882" s="28"/>
      <c r="V882" s="28"/>
      <c r="W882" s="15"/>
      <c r="X882" s="28"/>
      <c r="Y882" s="28"/>
      <c r="Z882" s="28"/>
      <c r="AA882" s="15"/>
    </row>
    <row r="883" ht="12.75" customHeight="1">
      <c r="A883" s="28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U883" s="28"/>
      <c r="V883" s="28"/>
      <c r="W883" s="15"/>
      <c r="X883" s="28"/>
      <c r="Y883" s="28"/>
      <c r="Z883" s="28"/>
      <c r="AA883" s="15"/>
    </row>
    <row r="884" ht="12.75" customHeight="1">
      <c r="A884" s="28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U884" s="28"/>
      <c r="V884" s="28"/>
      <c r="W884" s="15"/>
      <c r="X884" s="28"/>
      <c r="Y884" s="28"/>
      <c r="Z884" s="28"/>
      <c r="AA884" s="15"/>
    </row>
    <row r="885" ht="12.75" customHeight="1">
      <c r="A885" s="28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U885" s="28"/>
      <c r="V885" s="28"/>
      <c r="W885" s="15"/>
      <c r="X885" s="28"/>
      <c r="Y885" s="28"/>
      <c r="Z885" s="28"/>
      <c r="AA885" s="15"/>
    </row>
    <row r="886" ht="12.75" customHeight="1">
      <c r="A886" s="28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U886" s="28"/>
      <c r="V886" s="28"/>
      <c r="W886" s="15"/>
      <c r="X886" s="28"/>
      <c r="Y886" s="28"/>
      <c r="Z886" s="28"/>
      <c r="AA886" s="15"/>
    </row>
    <row r="887" ht="12.75" customHeight="1">
      <c r="A887" s="28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U887" s="28"/>
      <c r="V887" s="28"/>
      <c r="W887" s="15"/>
      <c r="X887" s="28"/>
      <c r="Y887" s="28"/>
      <c r="Z887" s="28"/>
      <c r="AA887" s="15"/>
    </row>
    <row r="888" ht="12.75" customHeight="1">
      <c r="A888" s="28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U888" s="28"/>
      <c r="V888" s="28"/>
      <c r="W888" s="15"/>
      <c r="X888" s="28"/>
      <c r="Y888" s="28"/>
      <c r="Z888" s="28"/>
      <c r="AA888" s="15"/>
    </row>
    <row r="889" ht="12.75" customHeight="1">
      <c r="A889" s="28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U889" s="28"/>
      <c r="V889" s="28"/>
      <c r="W889" s="15"/>
      <c r="X889" s="28"/>
      <c r="Y889" s="28"/>
      <c r="Z889" s="28"/>
      <c r="AA889" s="15"/>
    </row>
    <row r="890" ht="12.75" customHeight="1">
      <c r="A890" s="28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U890" s="28"/>
      <c r="V890" s="28"/>
      <c r="W890" s="15"/>
      <c r="X890" s="28"/>
      <c r="Y890" s="28"/>
      <c r="Z890" s="28"/>
      <c r="AA890" s="15"/>
    </row>
    <row r="891" ht="12.75" customHeight="1">
      <c r="A891" s="28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U891" s="28"/>
      <c r="V891" s="28"/>
      <c r="W891" s="15"/>
      <c r="X891" s="28"/>
      <c r="Y891" s="28"/>
      <c r="Z891" s="28"/>
      <c r="AA891" s="15"/>
    </row>
    <row r="892" ht="12.75" customHeight="1">
      <c r="A892" s="28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U892" s="28"/>
      <c r="V892" s="28"/>
      <c r="W892" s="15"/>
      <c r="X892" s="28"/>
      <c r="Y892" s="28"/>
      <c r="Z892" s="28"/>
      <c r="AA892" s="15"/>
    </row>
    <row r="893" ht="12.75" customHeight="1">
      <c r="A893" s="28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U893" s="28"/>
      <c r="V893" s="28"/>
      <c r="W893" s="15"/>
      <c r="X893" s="28"/>
      <c r="Y893" s="28"/>
      <c r="Z893" s="28"/>
      <c r="AA893" s="15"/>
    </row>
    <row r="894" ht="12.75" customHeight="1">
      <c r="A894" s="28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U894" s="28"/>
      <c r="V894" s="28"/>
      <c r="W894" s="15"/>
      <c r="X894" s="28"/>
      <c r="Y894" s="28"/>
      <c r="Z894" s="28"/>
      <c r="AA894" s="15"/>
    </row>
    <row r="895" ht="12.75" customHeight="1">
      <c r="A895" s="28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U895" s="28"/>
      <c r="V895" s="28"/>
      <c r="W895" s="15"/>
      <c r="X895" s="28"/>
      <c r="Y895" s="28"/>
      <c r="Z895" s="28"/>
      <c r="AA895" s="15"/>
    </row>
    <row r="896" ht="12.75" customHeight="1">
      <c r="A896" s="28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U896" s="28"/>
      <c r="V896" s="28"/>
      <c r="W896" s="15"/>
      <c r="X896" s="28"/>
      <c r="Y896" s="28"/>
      <c r="Z896" s="28"/>
      <c r="AA896" s="15"/>
    </row>
    <row r="897" ht="12.75" customHeight="1">
      <c r="A897" s="28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U897" s="28"/>
      <c r="V897" s="28"/>
      <c r="W897" s="15"/>
      <c r="X897" s="28"/>
      <c r="Y897" s="28"/>
      <c r="Z897" s="28"/>
      <c r="AA897" s="15"/>
    </row>
    <row r="898" ht="12.75" customHeight="1">
      <c r="A898" s="28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U898" s="28"/>
      <c r="V898" s="28"/>
      <c r="W898" s="15"/>
      <c r="X898" s="28"/>
      <c r="Y898" s="28"/>
      <c r="Z898" s="28"/>
      <c r="AA898" s="15"/>
    </row>
    <row r="899" ht="12.75" customHeight="1">
      <c r="A899" s="28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U899" s="28"/>
      <c r="V899" s="28"/>
      <c r="W899" s="15"/>
      <c r="X899" s="28"/>
      <c r="Y899" s="28"/>
      <c r="Z899" s="28"/>
      <c r="AA899" s="15"/>
    </row>
    <row r="900" ht="12.75" customHeight="1">
      <c r="A900" s="28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U900" s="28"/>
      <c r="V900" s="28"/>
      <c r="W900" s="15"/>
      <c r="X900" s="28"/>
      <c r="Y900" s="28"/>
      <c r="Z900" s="28"/>
      <c r="AA900" s="15"/>
    </row>
    <row r="901" ht="12.75" customHeight="1">
      <c r="A901" s="28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U901" s="28"/>
      <c r="V901" s="28"/>
      <c r="W901" s="15"/>
      <c r="X901" s="28"/>
      <c r="Y901" s="28"/>
      <c r="Z901" s="28"/>
      <c r="AA901" s="15"/>
    </row>
    <row r="902" ht="12.75" customHeight="1">
      <c r="A902" s="28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U902" s="28"/>
      <c r="V902" s="28"/>
      <c r="W902" s="15"/>
      <c r="X902" s="28"/>
      <c r="Y902" s="28"/>
      <c r="Z902" s="28"/>
      <c r="AA902" s="15"/>
    </row>
    <row r="903" ht="12.75" customHeight="1">
      <c r="A903" s="28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U903" s="28"/>
      <c r="V903" s="28"/>
      <c r="W903" s="15"/>
      <c r="X903" s="28"/>
      <c r="Y903" s="28"/>
      <c r="Z903" s="28"/>
      <c r="AA903" s="15"/>
    </row>
    <row r="904" ht="12.75" customHeight="1">
      <c r="A904" s="28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U904" s="28"/>
      <c r="V904" s="28"/>
      <c r="W904" s="15"/>
      <c r="X904" s="28"/>
      <c r="Y904" s="28"/>
      <c r="Z904" s="28"/>
      <c r="AA904" s="15"/>
    </row>
    <row r="905" ht="12.75" customHeight="1">
      <c r="A905" s="28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U905" s="28"/>
      <c r="V905" s="28"/>
      <c r="W905" s="15"/>
      <c r="X905" s="28"/>
      <c r="Y905" s="28"/>
      <c r="Z905" s="28"/>
      <c r="AA905" s="15"/>
    </row>
    <row r="906" ht="12.75" customHeight="1">
      <c r="A906" s="28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U906" s="28"/>
      <c r="V906" s="28"/>
      <c r="W906" s="15"/>
      <c r="X906" s="28"/>
      <c r="Y906" s="28"/>
      <c r="Z906" s="28"/>
      <c r="AA906" s="15"/>
    </row>
    <row r="907" ht="12.75" customHeight="1">
      <c r="A907" s="28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U907" s="28"/>
      <c r="V907" s="28"/>
      <c r="W907" s="15"/>
      <c r="X907" s="28"/>
      <c r="Y907" s="28"/>
      <c r="Z907" s="28"/>
      <c r="AA907" s="15"/>
    </row>
    <row r="908" ht="12.75" customHeight="1">
      <c r="A908" s="28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U908" s="28"/>
      <c r="V908" s="28"/>
      <c r="W908" s="15"/>
      <c r="X908" s="28"/>
      <c r="Y908" s="28"/>
      <c r="Z908" s="28"/>
      <c r="AA908" s="15"/>
    </row>
    <row r="909" ht="12.75" customHeight="1">
      <c r="A909" s="28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U909" s="28"/>
      <c r="V909" s="28"/>
      <c r="W909" s="15"/>
      <c r="X909" s="28"/>
      <c r="Y909" s="28"/>
      <c r="Z909" s="28"/>
      <c r="AA909" s="15"/>
    </row>
    <row r="910" ht="12.75" customHeight="1">
      <c r="A910" s="28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U910" s="28"/>
      <c r="V910" s="28"/>
      <c r="W910" s="15"/>
      <c r="X910" s="28"/>
      <c r="Y910" s="28"/>
      <c r="Z910" s="28"/>
      <c r="AA910" s="15"/>
    </row>
    <row r="911" ht="12.75" customHeight="1">
      <c r="A911" s="28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U911" s="28"/>
      <c r="V911" s="28"/>
      <c r="W911" s="15"/>
      <c r="X911" s="28"/>
      <c r="Y911" s="28"/>
      <c r="Z911" s="28"/>
      <c r="AA911" s="15"/>
    </row>
    <row r="912" ht="12.75" customHeight="1">
      <c r="A912" s="28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U912" s="28"/>
      <c r="V912" s="28"/>
      <c r="W912" s="15"/>
      <c r="X912" s="28"/>
      <c r="Y912" s="28"/>
      <c r="Z912" s="28"/>
      <c r="AA912" s="15"/>
    </row>
    <row r="913" ht="12.75" customHeight="1">
      <c r="A913" s="28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U913" s="28"/>
      <c r="V913" s="28"/>
      <c r="W913" s="15"/>
      <c r="X913" s="28"/>
      <c r="Y913" s="28"/>
      <c r="Z913" s="28"/>
      <c r="AA913" s="15"/>
    </row>
    <row r="914" ht="12.75" customHeight="1">
      <c r="A914" s="28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U914" s="28"/>
      <c r="V914" s="28"/>
      <c r="W914" s="15"/>
      <c r="X914" s="28"/>
      <c r="Y914" s="28"/>
      <c r="Z914" s="28"/>
      <c r="AA914" s="15"/>
    </row>
    <row r="915" ht="12.75" customHeight="1">
      <c r="A915" s="28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U915" s="28"/>
      <c r="V915" s="28"/>
      <c r="W915" s="15"/>
      <c r="X915" s="28"/>
      <c r="Y915" s="28"/>
      <c r="Z915" s="28"/>
      <c r="AA915" s="15"/>
    </row>
    <row r="916" ht="12.75" customHeight="1">
      <c r="A916" s="28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U916" s="28"/>
      <c r="V916" s="28"/>
      <c r="W916" s="15"/>
      <c r="X916" s="28"/>
      <c r="Y916" s="28"/>
      <c r="Z916" s="28"/>
      <c r="AA916" s="15"/>
    </row>
    <row r="917" ht="12.75" customHeight="1">
      <c r="A917" s="28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U917" s="28"/>
      <c r="V917" s="28"/>
      <c r="W917" s="15"/>
      <c r="X917" s="28"/>
      <c r="Y917" s="28"/>
      <c r="Z917" s="28"/>
      <c r="AA917" s="15"/>
    </row>
    <row r="918" ht="12.75" customHeight="1">
      <c r="A918" s="28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U918" s="28"/>
      <c r="V918" s="28"/>
      <c r="W918" s="15"/>
      <c r="X918" s="28"/>
      <c r="Y918" s="28"/>
      <c r="Z918" s="28"/>
      <c r="AA918" s="15"/>
    </row>
    <row r="919" ht="12.75" customHeight="1">
      <c r="A919" s="28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U919" s="28"/>
      <c r="V919" s="28"/>
      <c r="W919" s="15"/>
      <c r="X919" s="28"/>
      <c r="Y919" s="28"/>
      <c r="Z919" s="28"/>
      <c r="AA919" s="15"/>
    </row>
    <row r="920" ht="12.75" customHeight="1">
      <c r="A920" s="28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U920" s="28"/>
      <c r="V920" s="28"/>
      <c r="W920" s="15"/>
      <c r="X920" s="28"/>
      <c r="Y920" s="28"/>
      <c r="Z920" s="28"/>
      <c r="AA920" s="15"/>
    </row>
    <row r="921" ht="12.75" customHeight="1">
      <c r="A921" s="28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U921" s="28"/>
      <c r="V921" s="28"/>
      <c r="W921" s="15"/>
      <c r="X921" s="28"/>
      <c r="Y921" s="28"/>
      <c r="Z921" s="28"/>
      <c r="AA921" s="15"/>
    </row>
    <row r="922" ht="12.75" customHeight="1">
      <c r="A922" s="28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U922" s="28"/>
      <c r="V922" s="28"/>
      <c r="W922" s="15"/>
      <c r="X922" s="28"/>
      <c r="Y922" s="28"/>
      <c r="Z922" s="28"/>
      <c r="AA922" s="15"/>
    </row>
    <row r="923" ht="12.75" customHeight="1">
      <c r="A923" s="28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U923" s="28"/>
      <c r="V923" s="28"/>
      <c r="W923" s="15"/>
      <c r="X923" s="28"/>
      <c r="Y923" s="28"/>
      <c r="Z923" s="28"/>
      <c r="AA923" s="15"/>
    </row>
    <row r="924" ht="12.75" customHeight="1">
      <c r="A924" s="28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U924" s="28"/>
      <c r="V924" s="28"/>
      <c r="W924" s="15"/>
      <c r="X924" s="28"/>
      <c r="Y924" s="28"/>
      <c r="Z924" s="28"/>
      <c r="AA924" s="15"/>
    </row>
    <row r="925" ht="12.75" customHeight="1">
      <c r="A925" s="28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U925" s="28"/>
      <c r="V925" s="28"/>
      <c r="W925" s="15"/>
      <c r="X925" s="28"/>
      <c r="Y925" s="28"/>
      <c r="Z925" s="28"/>
      <c r="AA925" s="15"/>
    </row>
    <row r="926" ht="12.75" customHeight="1">
      <c r="A926" s="28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U926" s="28"/>
      <c r="V926" s="28"/>
      <c r="W926" s="15"/>
      <c r="X926" s="28"/>
      <c r="Y926" s="28"/>
      <c r="Z926" s="28"/>
      <c r="AA926" s="15"/>
    </row>
    <row r="927" ht="12.75" customHeight="1">
      <c r="A927" s="28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U927" s="28"/>
      <c r="V927" s="28"/>
      <c r="W927" s="15"/>
      <c r="X927" s="28"/>
      <c r="Y927" s="28"/>
      <c r="Z927" s="28"/>
      <c r="AA927" s="15"/>
    </row>
    <row r="928" ht="12.75" customHeight="1">
      <c r="A928" s="28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U928" s="28"/>
      <c r="V928" s="28"/>
      <c r="W928" s="15"/>
      <c r="X928" s="28"/>
      <c r="Y928" s="28"/>
      <c r="Z928" s="28"/>
      <c r="AA928" s="15"/>
    </row>
    <row r="929" ht="12.75" customHeight="1">
      <c r="A929" s="28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U929" s="28"/>
      <c r="V929" s="28"/>
      <c r="W929" s="15"/>
      <c r="X929" s="28"/>
      <c r="Y929" s="28"/>
      <c r="Z929" s="28"/>
      <c r="AA929" s="15"/>
    </row>
    <row r="930" ht="12.75" customHeight="1">
      <c r="A930" s="28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U930" s="28"/>
      <c r="V930" s="28"/>
      <c r="W930" s="15"/>
      <c r="X930" s="28"/>
      <c r="Y930" s="28"/>
      <c r="Z930" s="28"/>
      <c r="AA930" s="15"/>
    </row>
    <row r="931" ht="12.75" customHeight="1">
      <c r="A931" s="28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U931" s="28"/>
      <c r="V931" s="28"/>
      <c r="W931" s="15"/>
      <c r="X931" s="28"/>
      <c r="Y931" s="28"/>
      <c r="Z931" s="28"/>
      <c r="AA931" s="15"/>
    </row>
    <row r="932" ht="12.75" customHeight="1">
      <c r="A932" s="28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U932" s="28"/>
      <c r="V932" s="28"/>
      <c r="W932" s="15"/>
      <c r="X932" s="28"/>
      <c r="Y932" s="28"/>
      <c r="Z932" s="28"/>
      <c r="AA932" s="15"/>
    </row>
    <row r="933" ht="12.75" customHeight="1">
      <c r="A933" s="28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U933" s="28"/>
      <c r="V933" s="28"/>
      <c r="W933" s="15"/>
      <c r="X933" s="28"/>
      <c r="Y933" s="28"/>
      <c r="Z933" s="28"/>
      <c r="AA933" s="15"/>
    </row>
    <row r="934" ht="12.75" customHeight="1">
      <c r="A934" s="28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U934" s="28"/>
      <c r="V934" s="28"/>
      <c r="W934" s="15"/>
      <c r="X934" s="28"/>
      <c r="Y934" s="28"/>
      <c r="Z934" s="28"/>
      <c r="AA934" s="15"/>
    </row>
    <row r="935" ht="12.75" customHeight="1">
      <c r="A935" s="28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U935" s="28"/>
      <c r="V935" s="28"/>
      <c r="W935" s="15"/>
      <c r="X935" s="28"/>
      <c r="Y935" s="28"/>
      <c r="Z935" s="28"/>
      <c r="AA935" s="15"/>
    </row>
    <row r="936" ht="12.75" customHeight="1">
      <c r="A936" s="28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U936" s="28"/>
      <c r="V936" s="28"/>
      <c r="W936" s="15"/>
      <c r="X936" s="28"/>
      <c r="Y936" s="28"/>
      <c r="Z936" s="28"/>
      <c r="AA936" s="15"/>
    </row>
    <row r="937" ht="12.75" customHeight="1">
      <c r="A937" s="28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U937" s="28"/>
      <c r="V937" s="28"/>
      <c r="W937" s="15"/>
      <c r="X937" s="28"/>
      <c r="Y937" s="28"/>
      <c r="Z937" s="28"/>
      <c r="AA937" s="15"/>
    </row>
    <row r="938" ht="12.75" customHeight="1">
      <c r="A938" s="28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U938" s="28"/>
      <c r="V938" s="28"/>
      <c r="W938" s="15"/>
      <c r="X938" s="28"/>
      <c r="Y938" s="28"/>
      <c r="Z938" s="28"/>
      <c r="AA938" s="15"/>
    </row>
    <row r="939" ht="12.75" customHeight="1">
      <c r="A939" s="28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U939" s="28"/>
      <c r="V939" s="28"/>
      <c r="W939" s="15"/>
      <c r="X939" s="28"/>
      <c r="Y939" s="28"/>
      <c r="Z939" s="28"/>
      <c r="AA939" s="15"/>
    </row>
    <row r="940" ht="12.75" customHeight="1">
      <c r="A940" s="28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U940" s="28"/>
      <c r="V940" s="28"/>
      <c r="W940" s="15"/>
      <c r="X940" s="28"/>
      <c r="Y940" s="28"/>
      <c r="Z940" s="28"/>
      <c r="AA940" s="15"/>
    </row>
    <row r="941" ht="12.75" customHeight="1">
      <c r="A941" s="28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U941" s="28"/>
      <c r="V941" s="28"/>
      <c r="W941" s="15"/>
      <c r="X941" s="28"/>
      <c r="Y941" s="28"/>
      <c r="Z941" s="28"/>
      <c r="AA941" s="15"/>
    </row>
    <row r="942" ht="12.75" customHeight="1">
      <c r="A942" s="28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U942" s="28"/>
      <c r="V942" s="28"/>
      <c r="W942" s="15"/>
      <c r="X942" s="28"/>
      <c r="Y942" s="28"/>
      <c r="Z942" s="28"/>
      <c r="AA942" s="15"/>
    </row>
    <row r="943" ht="12.75" customHeight="1">
      <c r="A943" s="28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U943" s="28"/>
      <c r="V943" s="28"/>
      <c r="W943" s="15"/>
      <c r="X943" s="28"/>
      <c r="Y943" s="28"/>
      <c r="Z943" s="28"/>
      <c r="AA943" s="15"/>
    </row>
    <row r="944" ht="12.75" customHeight="1">
      <c r="A944" s="28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U944" s="28"/>
      <c r="V944" s="28"/>
      <c r="W944" s="15"/>
      <c r="X944" s="28"/>
      <c r="Y944" s="28"/>
      <c r="Z944" s="28"/>
      <c r="AA944" s="15"/>
    </row>
    <row r="945" ht="12.75" customHeight="1">
      <c r="A945" s="28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U945" s="28"/>
      <c r="V945" s="28"/>
      <c r="W945" s="15"/>
      <c r="X945" s="28"/>
      <c r="Y945" s="28"/>
      <c r="Z945" s="28"/>
      <c r="AA945" s="15"/>
    </row>
    <row r="946" ht="12.75" customHeight="1">
      <c r="A946" s="28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U946" s="28"/>
      <c r="V946" s="28"/>
      <c r="W946" s="15"/>
      <c r="X946" s="28"/>
      <c r="Y946" s="28"/>
      <c r="Z946" s="28"/>
      <c r="AA946" s="15"/>
    </row>
    <row r="947" ht="12.75" customHeight="1">
      <c r="A947" s="28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U947" s="28"/>
      <c r="V947" s="28"/>
      <c r="W947" s="15"/>
      <c r="X947" s="28"/>
      <c r="Y947" s="28"/>
      <c r="Z947" s="28"/>
      <c r="AA947" s="15"/>
    </row>
    <row r="948" ht="12.75" customHeight="1">
      <c r="A948" s="28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U948" s="28"/>
      <c r="V948" s="28"/>
      <c r="W948" s="15"/>
      <c r="X948" s="28"/>
      <c r="Y948" s="28"/>
      <c r="Z948" s="28"/>
      <c r="AA948" s="15"/>
    </row>
    <row r="949" ht="12.75" customHeight="1">
      <c r="A949" s="28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U949" s="28"/>
      <c r="V949" s="28"/>
      <c r="W949" s="15"/>
      <c r="X949" s="28"/>
      <c r="Y949" s="28"/>
      <c r="Z949" s="28"/>
      <c r="AA949" s="15"/>
    </row>
    <row r="950" ht="12.75" customHeight="1">
      <c r="A950" s="28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U950" s="28"/>
      <c r="V950" s="28"/>
      <c r="W950" s="15"/>
      <c r="X950" s="28"/>
      <c r="Y950" s="28"/>
      <c r="Z950" s="28"/>
      <c r="AA950" s="15"/>
    </row>
    <row r="951" ht="12.75" customHeight="1">
      <c r="A951" s="28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U951" s="28"/>
      <c r="V951" s="28"/>
      <c r="W951" s="15"/>
      <c r="X951" s="28"/>
      <c r="Y951" s="28"/>
      <c r="Z951" s="28"/>
      <c r="AA951" s="15"/>
    </row>
    <row r="952" ht="12.75" customHeight="1">
      <c r="A952" s="28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U952" s="28"/>
      <c r="V952" s="28"/>
      <c r="W952" s="15"/>
      <c r="X952" s="28"/>
      <c r="Y952" s="28"/>
      <c r="Z952" s="28"/>
      <c r="AA952" s="15"/>
    </row>
    <row r="953" ht="12.75" customHeight="1">
      <c r="A953" s="28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U953" s="28"/>
      <c r="V953" s="28"/>
      <c r="W953" s="15"/>
      <c r="X953" s="28"/>
      <c r="Y953" s="28"/>
      <c r="Z953" s="28"/>
      <c r="AA953" s="15"/>
    </row>
    <row r="954" ht="12.75" customHeight="1">
      <c r="A954" s="28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U954" s="28"/>
      <c r="V954" s="28"/>
      <c r="W954" s="15"/>
      <c r="X954" s="28"/>
      <c r="Y954" s="28"/>
      <c r="Z954" s="28"/>
      <c r="AA954" s="15"/>
    </row>
    <row r="955" ht="12.75" customHeight="1">
      <c r="A955" s="28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U955" s="28"/>
      <c r="V955" s="28"/>
      <c r="W955" s="15"/>
      <c r="X955" s="28"/>
      <c r="Y955" s="28"/>
      <c r="Z955" s="28"/>
      <c r="AA955" s="15"/>
    </row>
    <row r="956" ht="12.75" customHeight="1">
      <c r="A956" s="28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U956" s="28"/>
      <c r="V956" s="28"/>
      <c r="W956" s="15"/>
      <c r="X956" s="28"/>
      <c r="Y956" s="28"/>
      <c r="Z956" s="28"/>
      <c r="AA956" s="15"/>
    </row>
    <row r="957" ht="12.75" customHeight="1">
      <c r="A957" s="28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U957" s="28"/>
      <c r="V957" s="28"/>
      <c r="W957" s="15"/>
      <c r="X957" s="28"/>
      <c r="Y957" s="28"/>
      <c r="Z957" s="28"/>
      <c r="AA957" s="15"/>
    </row>
    <row r="958" ht="12.75" customHeight="1">
      <c r="A958" s="28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U958" s="28"/>
      <c r="V958" s="28"/>
      <c r="W958" s="15"/>
      <c r="X958" s="28"/>
      <c r="Y958" s="28"/>
      <c r="Z958" s="28"/>
      <c r="AA958" s="15"/>
    </row>
    <row r="959" ht="12.75" customHeight="1">
      <c r="A959" s="28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U959" s="28"/>
      <c r="V959" s="28"/>
      <c r="W959" s="15"/>
      <c r="X959" s="28"/>
      <c r="Y959" s="28"/>
      <c r="Z959" s="28"/>
      <c r="AA959" s="15"/>
    </row>
    <row r="960" ht="12.75" customHeight="1">
      <c r="A960" s="28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U960" s="28"/>
      <c r="V960" s="28"/>
      <c r="W960" s="15"/>
      <c r="X960" s="28"/>
      <c r="Y960" s="28"/>
      <c r="Z960" s="28"/>
      <c r="AA960" s="15"/>
    </row>
    <row r="961" ht="12.75" customHeight="1">
      <c r="A961" s="28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U961" s="28"/>
      <c r="V961" s="28"/>
      <c r="W961" s="15"/>
      <c r="X961" s="28"/>
      <c r="Y961" s="28"/>
      <c r="Z961" s="28"/>
      <c r="AA961" s="15"/>
    </row>
    <row r="962" ht="12.75" customHeight="1">
      <c r="A962" s="28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U962" s="28"/>
      <c r="V962" s="28"/>
      <c r="W962" s="15"/>
      <c r="X962" s="28"/>
      <c r="Y962" s="28"/>
      <c r="Z962" s="28"/>
      <c r="AA962" s="15"/>
    </row>
    <row r="963" ht="12.75" customHeight="1">
      <c r="A963" s="28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U963" s="28"/>
      <c r="V963" s="28"/>
      <c r="W963" s="15"/>
      <c r="X963" s="28"/>
      <c r="Y963" s="28"/>
      <c r="Z963" s="28"/>
      <c r="AA963" s="15"/>
    </row>
    <row r="964" ht="12.75" customHeight="1">
      <c r="A964" s="28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U964" s="28"/>
      <c r="V964" s="28"/>
      <c r="W964" s="15"/>
      <c r="X964" s="28"/>
      <c r="Y964" s="28"/>
      <c r="Z964" s="28"/>
      <c r="AA964" s="15"/>
    </row>
    <row r="965" ht="12.75" customHeight="1">
      <c r="A965" s="28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U965" s="28"/>
      <c r="V965" s="28"/>
      <c r="W965" s="15"/>
      <c r="X965" s="28"/>
      <c r="Y965" s="28"/>
      <c r="Z965" s="28"/>
      <c r="AA965" s="15"/>
    </row>
    <row r="966" ht="12.75" customHeight="1">
      <c r="A966" s="28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U966" s="28"/>
      <c r="V966" s="28"/>
      <c r="W966" s="15"/>
      <c r="X966" s="28"/>
      <c r="Y966" s="28"/>
      <c r="Z966" s="28"/>
      <c r="AA966" s="15"/>
    </row>
    <row r="967" ht="12.75" customHeight="1">
      <c r="A967" s="28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U967" s="28"/>
      <c r="V967" s="28"/>
      <c r="W967" s="15"/>
      <c r="X967" s="28"/>
      <c r="Y967" s="28"/>
      <c r="Z967" s="28"/>
      <c r="AA967" s="15"/>
    </row>
    <row r="968" ht="12.75" customHeight="1">
      <c r="A968" s="28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U968" s="28"/>
      <c r="V968" s="28"/>
      <c r="W968" s="15"/>
      <c r="X968" s="28"/>
      <c r="Y968" s="28"/>
      <c r="Z968" s="28"/>
      <c r="AA968" s="15"/>
    </row>
    <row r="969" ht="12.75" customHeight="1">
      <c r="A969" s="28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U969" s="28"/>
      <c r="V969" s="28"/>
      <c r="W969" s="15"/>
      <c r="X969" s="28"/>
      <c r="Y969" s="28"/>
      <c r="Z969" s="28"/>
      <c r="AA969" s="15"/>
    </row>
    <row r="970" ht="12.75" customHeight="1">
      <c r="A970" s="28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U970" s="28"/>
      <c r="V970" s="28"/>
      <c r="W970" s="15"/>
      <c r="X970" s="28"/>
      <c r="Y970" s="28"/>
      <c r="Z970" s="28"/>
      <c r="AA970" s="15"/>
    </row>
    <row r="971" ht="12.75" customHeight="1">
      <c r="A971" s="28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U971" s="28"/>
      <c r="V971" s="28"/>
      <c r="W971" s="15"/>
      <c r="X971" s="28"/>
      <c r="Y971" s="28"/>
      <c r="Z971" s="28"/>
      <c r="AA971" s="15"/>
    </row>
    <row r="972" ht="12.75" customHeight="1">
      <c r="A972" s="28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U972" s="28"/>
      <c r="V972" s="28"/>
      <c r="W972" s="15"/>
      <c r="X972" s="28"/>
      <c r="Y972" s="28"/>
      <c r="Z972" s="28"/>
      <c r="AA972" s="15"/>
    </row>
    <row r="973" ht="12.75" customHeight="1">
      <c r="A973" s="28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U973" s="28"/>
      <c r="V973" s="28"/>
      <c r="W973" s="15"/>
      <c r="X973" s="28"/>
      <c r="Y973" s="28"/>
      <c r="Z973" s="28"/>
      <c r="AA973" s="15"/>
    </row>
    <row r="974" ht="12.75" customHeight="1">
      <c r="A974" s="28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U974" s="28"/>
      <c r="V974" s="28"/>
      <c r="W974" s="15"/>
      <c r="X974" s="28"/>
      <c r="Y974" s="28"/>
      <c r="Z974" s="28"/>
      <c r="AA974" s="15"/>
    </row>
    <row r="975" ht="12.75" customHeight="1">
      <c r="A975" s="28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U975" s="28"/>
      <c r="V975" s="28"/>
      <c r="W975" s="15"/>
      <c r="X975" s="28"/>
      <c r="Y975" s="28"/>
      <c r="Z975" s="28"/>
      <c r="AA975" s="15"/>
    </row>
    <row r="976" ht="12.75" customHeight="1">
      <c r="A976" s="28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U976" s="28"/>
      <c r="V976" s="28"/>
      <c r="W976" s="15"/>
      <c r="X976" s="28"/>
      <c r="Y976" s="28"/>
      <c r="Z976" s="28"/>
      <c r="AA976" s="15"/>
    </row>
    <row r="977" ht="12.75" customHeight="1">
      <c r="A977" s="28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U977" s="28"/>
      <c r="V977" s="28"/>
      <c r="W977" s="15"/>
      <c r="X977" s="28"/>
      <c r="Y977" s="28"/>
      <c r="Z977" s="28"/>
      <c r="AA977" s="15"/>
    </row>
    <row r="978" ht="12.75" customHeight="1">
      <c r="A978" s="28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U978" s="28"/>
      <c r="V978" s="28"/>
      <c r="W978" s="15"/>
      <c r="X978" s="28"/>
      <c r="Y978" s="28"/>
      <c r="Z978" s="28"/>
      <c r="AA978" s="15"/>
    </row>
    <row r="979" ht="12.75" customHeight="1">
      <c r="A979" s="28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U979" s="28"/>
      <c r="V979" s="28"/>
      <c r="W979" s="15"/>
      <c r="X979" s="28"/>
      <c r="Y979" s="28"/>
      <c r="Z979" s="28"/>
      <c r="AA979" s="15"/>
    </row>
    <row r="980" ht="12.75" customHeight="1">
      <c r="A980" s="28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U980" s="28"/>
      <c r="V980" s="28"/>
      <c r="W980" s="15"/>
      <c r="X980" s="28"/>
      <c r="Y980" s="28"/>
      <c r="Z980" s="28"/>
      <c r="AA980" s="15"/>
    </row>
    <row r="981" ht="12.75" customHeight="1">
      <c r="A981" s="28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U981" s="28"/>
      <c r="V981" s="28"/>
      <c r="W981" s="15"/>
      <c r="X981" s="28"/>
      <c r="Y981" s="28"/>
      <c r="Z981" s="28"/>
      <c r="AA981" s="15"/>
    </row>
    <row r="982" ht="12.75" customHeight="1">
      <c r="A982" s="28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U982" s="28"/>
      <c r="V982" s="28"/>
      <c r="W982" s="15"/>
      <c r="X982" s="28"/>
      <c r="Y982" s="28"/>
      <c r="Z982" s="28"/>
      <c r="AA982" s="15"/>
    </row>
    <row r="983" ht="12.75" customHeight="1">
      <c r="A983" s="28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U983" s="28"/>
      <c r="V983" s="28"/>
      <c r="W983" s="15"/>
      <c r="X983" s="28"/>
      <c r="Y983" s="28"/>
      <c r="Z983" s="28"/>
      <c r="AA983" s="15"/>
    </row>
    <row r="984" ht="12.75" customHeight="1">
      <c r="A984" s="28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U984" s="28"/>
      <c r="V984" s="28"/>
      <c r="W984" s="15"/>
      <c r="X984" s="28"/>
      <c r="Y984" s="28"/>
      <c r="Z984" s="28"/>
      <c r="AA984" s="15"/>
    </row>
    <row r="985" ht="12.75" customHeight="1">
      <c r="A985" s="28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U985" s="28"/>
      <c r="V985" s="28"/>
      <c r="W985" s="15"/>
      <c r="X985" s="28"/>
      <c r="Y985" s="28"/>
      <c r="Z985" s="28"/>
      <c r="AA985" s="15"/>
    </row>
    <row r="986" ht="12.75" customHeight="1">
      <c r="A986" s="28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U986" s="28"/>
      <c r="V986" s="28"/>
      <c r="W986" s="15"/>
      <c r="X986" s="28"/>
      <c r="Y986" s="28"/>
      <c r="Z986" s="28"/>
      <c r="AA986" s="15"/>
    </row>
    <row r="987" ht="12.75" customHeight="1">
      <c r="A987" s="28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U987" s="28"/>
      <c r="V987" s="28"/>
      <c r="W987" s="15"/>
      <c r="X987" s="28"/>
      <c r="Y987" s="28"/>
      <c r="Z987" s="28"/>
      <c r="AA987" s="15"/>
    </row>
    <row r="988" ht="12.75" customHeight="1">
      <c r="A988" s="28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U988" s="28"/>
      <c r="V988" s="28"/>
      <c r="W988" s="15"/>
      <c r="X988" s="28"/>
      <c r="Y988" s="28"/>
      <c r="Z988" s="28"/>
      <c r="AA988" s="15"/>
    </row>
    <row r="989" ht="12.75" customHeight="1">
      <c r="A989" s="28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U989" s="28"/>
      <c r="V989" s="28"/>
      <c r="W989" s="15"/>
      <c r="X989" s="28"/>
      <c r="Y989" s="28"/>
      <c r="Z989" s="28"/>
      <c r="AA989" s="15"/>
    </row>
    <row r="990" ht="12.75" customHeight="1">
      <c r="A990" s="28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U990" s="28"/>
      <c r="V990" s="28"/>
      <c r="W990" s="15"/>
      <c r="X990" s="28"/>
      <c r="Y990" s="28"/>
      <c r="Z990" s="28"/>
      <c r="AA990" s="15"/>
    </row>
    <row r="991" ht="12.75" customHeight="1">
      <c r="A991" s="28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U991" s="28"/>
      <c r="V991" s="28"/>
      <c r="W991" s="15"/>
      <c r="X991" s="28"/>
      <c r="Y991" s="28"/>
      <c r="Z991" s="28"/>
      <c r="AA991" s="15"/>
    </row>
    <row r="992" ht="12.75" customHeight="1">
      <c r="A992" s="28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U992" s="28"/>
      <c r="V992" s="28"/>
      <c r="W992" s="15"/>
      <c r="X992" s="28"/>
      <c r="Y992" s="28"/>
      <c r="Z992" s="28"/>
      <c r="AA992" s="15"/>
    </row>
    <row r="993" ht="12.75" customHeight="1">
      <c r="A993" s="28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U993" s="28"/>
      <c r="V993" s="28"/>
      <c r="W993" s="15"/>
      <c r="X993" s="28"/>
      <c r="Y993" s="28"/>
      <c r="Z993" s="28"/>
      <c r="AA993" s="15"/>
    </row>
    <row r="994" ht="12.75" customHeight="1">
      <c r="A994" s="28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U994" s="28"/>
      <c r="V994" s="28"/>
      <c r="W994" s="15"/>
      <c r="X994" s="28"/>
      <c r="Y994" s="28"/>
      <c r="Z994" s="28"/>
      <c r="AA994" s="15"/>
    </row>
    <row r="995" ht="12.75" customHeight="1">
      <c r="A995" s="28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U995" s="28"/>
      <c r="V995" s="28"/>
      <c r="W995" s="15"/>
      <c r="X995" s="28"/>
      <c r="Y995" s="28"/>
      <c r="Z995" s="28"/>
      <c r="AA995" s="15"/>
    </row>
    <row r="996" ht="12.75" customHeight="1">
      <c r="A996" s="28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U996" s="28"/>
      <c r="V996" s="28"/>
      <c r="W996" s="15"/>
      <c r="X996" s="28"/>
      <c r="Y996" s="28"/>
      <c r="Z996" s="28"/>
      <c r="AA996" s="15"/>
    </row>
    <row r="997" ht="12.75" customHeight="1">
      <c r="A997" s="28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U997" s="28"/>
      <c r="V997" s="28"/>
      <c r="W997" s="15"/>
      <c r="X997" s="28"/>
      <c r="Y997" s="28"/>
      <c r="Z997" s="28"/>
      <c r="AA997" s="15"/>
    </row>
    <row r="998" ht="12.75" customHeight="1">
      <c r="A998" s="28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U998" s="28"/>
      <c r="V998" s="28"/>
      <c r="W998" s="15"/>
      <c r="X998" s="28"/>
      <c r="Y998" s="28"/>
      <c r="Z998" s="28"/>
      <c r="AA998" s="15"/>
    </row>
    <row r="999" ht="12.75" customHeight="1">
      <c r="A999" s="28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U999" s="28"/>
      <c r="V999" s="28"/>
      <c r="W999" s="15"/>
      <c r="X999" s="28"/>
      <c r="Y999" s="28"/>
      <c r="Z999" s="28"/>
      <c r="AA999" s="15"/>
    </row>
    <row r="1000" ht="12.75" customHeight="1">
      <c r="A1000" s="28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U1000" s="28"/>
      <c r="V1000" s="28"/>
      <c r="W1000" s="15"/>
      <c r="X1000" s="28"/>
      <c r="Y1000" s="28"/>
      <c r="Z1000" s="28"/>
      <c r="AA1000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71"/>
    <col customWidth="1" min="2" max="3" width="8.43"/>
    <col customWidth="1" min="4" max="4" width="9.57"/>
    <col customWidth="1" min="5" max="5" width="35.29"/>
    <col customWidth="1" min="6" max="14" width="13.71"/>
    <col customWidth="1" min="15" max="15" width="11.29"/>
    <col customWidth="1" min="16" max="16" width="2.43"/>
    <col customWidth="1" min="17" max="17" width="2.57"/>
    <col customWidth="1" min="18" max="18" width="2.43"/>
    <col customWidth="1" min="19" max="19" width="19.71"/>
    <col customWidth="1" min="20" max="20" width="9.43"/>
    <col customWidth="1" min="21" max="21" width="2.43"/>
    <col customWidth="1" min="22" max="22" width="13.71"/>
    <col customWidth="1" min="23" max="23" width="11.86"/>
    <col customWidth="1" min="24" max="24" width="1.71"/>
    <col customWidth="1" min="25" max="25" width="17.43"/>
    <col customWidth="1" min="26" max="26" width="2.43"/>
    <col customWidth="1" min="27" max="27" width="3.0"/>
    <col customWidth="1" hidden="1" min="28" max="28" width="6.86"/>
    <col customWidth="1" hidden="1" min="29" max="29" width="5.29"/>
    <col customWidth="1" hidden="1" min="30" max="30" width="4.0"/>
  </cols>
  <sheetData>
    <row r="1" ht="12.75" customHeight="1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5"/>
      <c r="R1" s="8" t="s">
        <v>10</v>
      </c>
      <c r="S1" s="10"/>
      <c r="T1" s="10"/>
      <c r="U1" s="10"/>
      <c r="V1" s="10"/>
      <c r="W1" s="10"/>
      <c r="X1" s="10"/>
      <c r="Y1" s="12"/>
      <c r="Z1" s="14"/>
      <c r="AA1" s="5"/>
    </row>
    <row r="2" ht="12.75" customHeight="1">
      <c r="A2" s="1"/>
      <c r="B2" s="1"/>
      <c r="C2" s="1"/>
      <c r="D2" s="16"/>
      <c r="E2" s="17"/>
      <c r="F2" s="18" t="s">
        <v>31</v>
      </c>
      <c r="G2" s="19"/>
      <c r="H2" s="19"/>
      <c r="I2" s="19"/>
      <c r="J2" s="19"/>
      <c r="K2" s="19"/>
      <c r="L2" s="19"/>
      <c r="M2" s="19"/>
      <c r="N2" s="20"/>
      <c r="O2" s="1"/>
      <c r="P2" s="1"/>
      <c r="Q2" s="5"/>
      <c r="R2" s="21"/>
      <c r="S2" s="22"/>
      <c r="T2" s="22"/>
      <c r="U2" s="22"/>
      <c r="V2" s="23" t="s">
        <v>32</v>
      </c>
      <c r="W2" s="20"/>
      <c r="X2" s="22"/>
      <c r="Y2" s="24"/>
      <c r="Z2" s="25"/>
      <c r="AA2" s="5"/>
    </row>
    <row r="3" ht="12.75" customHeight="1">
      <c r="A3" s="1"/>
      <c r="B3" s="26"/>
      <c r="C3" s="1"/>
      <c r="D3" s="27"/>
      <c r="E3" s="29"/>
      <c r="F3" s="30">
        <v>1.0</v>
      </c>
      <c r="G3" s="30">
        <v>2.0</v>
      </c>
      <c r="H3" s="30">
        <v>3.0</v>
      </c>
      <c r="I3" s="30">
        <v>4.0</v>
      </c>
      <c r="J3" s="30">
        <v>5.0</v>
      </c>
      <c r="K3" s="30">
        <v>6.0</v>
      </c>
      <c r="L3" s="30">
        <v>7.0</v>
      </c>
      <c r="M3" s="30">
        <v>8.0</v>
      </c>
      <c r="N3" s="31">
        <v>9.0</v>
      </c>
      <c r="O3" s="1"/>
      <c r="P3" s="1"/>
      <c r="Q3" s="5"/>
      <c r="R3" s="21"/>
      <c r="S3" s="22"/>
      <c r="T3" s="22"/>
      <c r="U3" s="22"/>
      <c r="V3" s="32" t="s">
        <v>36</v>
      </c>
      <c r="W3" s="33">
        <v>1.0</v>
      </c>
      <c r="X3" s="22"/>
      <c r="Y3" s="24"/>
      <c r="Z3" s="25"/>
      <c r="AA3" s="5"/>
    </row>
    <row r="4" ht="12.75" customHeight="1">
      <c r="A4" s="1"/>
      <c r="B4" s="1"/>
      <c r="C4" s="1"/>
      <c r="D4" s="34" t="s">
        <v>40</v>
      </c>
      <c r="E4" s="35">
        <v>1.0</v>
      </c>
      <c r="F4" s="36" t="str">
        <f>IF(COUNTIF($L$15:$L$40,($E4+1)^(F$3+1)),VLOOKUP(($E4+1)^(F$3+1),'Song Stats'!$X:$Z,3,FALSE),"")</f>
        <v/>
      </c>
      <c r="G4" s="36" t="str">
        <f>IF(COUNTIF($L$15:$L$40,($E4+1)^(G$3+1)),VLOOKUP(($E4+1)^(G$3+1),'Song Stats'!$X:$Z,3,FALSE),"")</f>
        <v/>
      </c>
      <c r="H4" s="36" t="str">
        <f>IF(COUNTIF($L$15:$L$40,($E4+1)^(H$3+1)),VLOOKUP(($E4+1)^(H$3+1),'Song Stats'!$X:$Z,3,FALSE),"")</f>
        <v/>
      </c>
      <c r="I4" s="36" t="str">
        <f>IF(COUNTIF($L$15:$L$40,($E4+1)^(I$3+1)),VLOOKUP(($E4+1)^(I$3+1),'Song Stats'!$X:$Z,3,FALSE),"")</f>
        <v/>
      </c>
      <c r="J4" s="37"/>
      <c r="K4" s="37"/>
      <c r="L4" s="37"/>
      <c r="M4" s="37"/>
      <c r="N4" s="38"/>
      <c r="O4" s="1"/>
      <c r="P4" s="1"/>
      <c r="Q4" s="5"/>
      <c r="R4" s="21"/>
      <c r="S4" s="22"/>
      <c r="T4" s="22"/>
      <c r="U4" s="22"/>
      <c r="V4" s="39" t="s">
        <v>58</v>
      </c>
      <c r="W4" s="40">
        <v>0.0</v>
      </c>
      <c r="X4" s="22"/>
      <c r="Y4" s="24"/>
      <c r="Z4" s="25"/>
      <c r="AA4" s="5"/>
    </row>
    <row r="5" ht="12.75" customHeight="1">
      <c r="A5" s="1"/>
      <c r="B5" s="1"/>
      <c r="C5" s="1"/>
      <c r="D5" s="41"/>
      <c r="E5" s="35">
        <v>2.0</v>
      </c>
      <c r="F5" s="36" t="str">
        <f>IF(COUNTIF($L$15:$L$40,($E5+1)^(F$3+1)),VLOOKUP(($E5+1)^(F$3+1),'Song Stats'!$X:$Z,3,FALSE),"")</f>
        <v/>
      </c>
      <c r="G5" s="36" t="str">
        <f>IF(COUNTIF($L$15:$L$40,($E5+1)^(G$3+1)),VLOOKUP(($E5+1)^(G$3+1),'Song Stats'!$X:$Z,3,FALSE),"")</f>
        <v/>
      </c>
      <c r="H5" s="36" t="str">
        <f>IF(COUNTIF($L$15:$L$40,($E5+1)^(H$3+1)),VLOOKUP(($E5+1)^(H$3+1),'Song Stats'!$X:$Z,3,FALSE),"")</f>
        <v/>
      </c>
      <c r="I5" s="36" t="str">
        <f>IF(COUNTIF($L$15:$L$40,($E5+1)^(I$3+1)),VLOOKUP(($E5+1)^(I$3+1),'Song Stats'!$X:$Z,3,FALSE),"")</f>
        <v/>
      </c>
      <c r="J5" s="36" t="str">
        <f>IF(COUNTIF($L$15:$L$40,($E5+1)^(J$3+1)),VLOOKUP(($E5+1)^(J$3+1),'Song Stats'!$X:$Z,3,FALSE),"")</f>
        <v/>
      </c>
      <c r="K5" s="42"/>
      <c r="L5" s="42"/>
      <c r="M5" s="42"/>
      <c r="N5" s="43"/>
      <c r="O5" s="1"/>
      <c r="P5" s="1"/>
      <c r="Q5" s="5"/>
      <c r="R5" s="21"/>
      <c r="S5" s="44" t="s">
        <v>75</v>
      </c>
      <c r="T5" s="45"/>
      <c r="U5" s="22"/>
      <c r="V5" s="46" t="s">
        <v>79</v>
      </c>
      <c r="W5" s="47">
        <v>1.0</v>
      </c>
      <c r="X5" s="22"/>
      <c r="Y5" s="48" t="s">
        <v>80</v>
      </c>
      <c r="Z5" s="25"/>
      <c r="AA5" s="5"/>
    </row>
    <row r="6" ht="12.75" customHeight="1">
      <c r="A6" s="1"/>
      <c r="B6" s="1"/>
      <c r="C6" s="1"/>
      <c r="D6" s="41"/>
      <c r="E6" s="35">
        <v>3.0</v>
      </c>
      <c r="F6" s="49"/>
      <c r="G6" s="36" t="str">
        <f>IF(COUNTIF($L$15:$L$40,($E6+1)^(G$3+1)),VLOOKUP(($E6+1)^(G$3+1),'Song Stats'!$X:$Z,3,FALSE),"")</f>
        <v/>
      </c>
      <c r="H6" s="36" t="str">
        <f>IF(COUNTIF($L$15:$L$40,($E6+1)^(H$3+1)),VLOOKUP(($E6+1)^(H$3+1),'Song Stats'!$X:$Z,3,FALSE),"")</f>
        <v/>
      </c>
      <c r="I6" s="36" t="str">
        <f>IF(COUNTIF($L$15:$L$40,($E6+1)^(I$3+1)),VLOOKUP(($E6+1)^(I$3+1),'Song Stats'!$X:$Z,3,FALSE),"")</f>
        <v/>
      </c>
      <c r="J6" s="36" t="str">
        <f>IF(COUNTIF($L$15:$L$40,($E6+1)^(J$3+1)),VLOOKUP(($E6+1)^(J$3+1),'Song Stats'!$X:$Z,3,FALSE),"")</f>
        <v/>
      </c>
      <c r="K6" s="36" t="str">
        <f>IF(COUNTIF($L$15:$L$40,($E6+1)^(K$3+1)),VLOOKUP(($E6+1)^(K$3+1),'Song Stats'!$X:$Z,3,FALSE),"")</f>
        <v/>
      </c>
      <c r="L6" s="42"/>
      <c r="M6" s="42"/>
      <c r="N6" s="43"/>
      <c r="O6" s="1"/>
      <c r="P6" s="1"/>
      <c r="Q6" s="5"/>
      <c r="R6" s="21"/>
      <c r="S6" s="50" t="s">
        <v>98</v>
      </c>
      <c r="T6" s="51">
        <f>MAX(F$4:F$11)</f>
        <v>0</v>
      </c>
      <c r="U6" s="22"/>
      <c r="V6" s="52" t="s">
        <v>102</v>
      </c>
      <c r="W6" s="53">
        <v>1.0</v>
      </c>
      <c r="X6" s="22"/>
      <c r="Y6" s="54">
        <f>IF(W6&gt;39,IF(W6&lt;&gt;99,ROUNDDOWN(10-((10-AVERAGEIFS('Song Stats'!J:J,'Song Stats'!V:V,F$3,'Song Stats'!J:J,"&lt;10"))*((W6)/100)),2),ROUNDDOWN(9.25-((10-AVERAGEIFS('Song Stats'!J:J,'Song Stats'!V:V,F$3,'Song Stats'!J:J,"&lt;10"))*((W6)/100)),2)),10)</f>
        <v>10</v>
      </c>
      <c r="Z6" s="25"/>
      <c r="AA6" s="5"/>
    </row>
    <row r="7" ht="12.75" customHeight="1">
      <c r="A7" s="1"/>
      <c r="B7" s="1"/>
      <c r="C7" s="1"/>
      <c r="D7" s="41"/>
      <c r="E7" s="35">
        <v>4.0</v>
      </c>
      <c r="F7" s="49"/>
      <c r="G7" s="42"/>
      <c r="H7" s="36" t="str">
        <f>IF(COUNTIF($L$15:$L$40,($E7+1)^(H$3+1)),VLOOKUP(($E7+1)^(H$3+1),'Song Stats'!$X:$Z,3,FALSE),"")</f>
        <v/>
      </c>
      <c r="I7" s="36" t="str">
        <f>IF(COUNTIF($L$15:$L$40,($E7+1)^(I$3+1)),VLOOKUP(($E7+1)^(I$3+1),'Song Stats'!$X:$Z,3,FALSE),"")</f>
        <v/>
      </c>
      <c r="J7" s="36" t="str">
        <f>IF(COUNTIF($L$15:$L$40,($E7+1)^(J$3+1)),VLOOKUP(($E7+1)^(J$3+1),'Song Stats'!$X:$Z,3,FALSE),"")</f>
        <v/>
      </c>
      <c r="K7" s="36" t="str">
        <f>IF(COUNTIF($L$15:$L$40,($E7+1)^(K$3+1)),VLOOKUP(($E7+1)^(K$3+1),'Song Stats'!$X:$Z,3,FALSE),"")</f>
        <v/>
      </c>
      <c r="L7" s="36" t="str">
        <f>IF(COUNTIF($L$15:$L$40,($E7+1)^(L$3+1)),VLOOKUP(($E7+1)^(L$3+1),'Song Stats'!$X:$Z,3,FALSE),"")</f>
        <v/>
      </c>
      <c r="M7" s="42"/>
      <c r="N7" s="43"/>
      <c r="O7" s="1"/>
      <c r="P7" s="1"/>
      <c r="Q7" s="5"/>
      <c r="R7" s="21"/>
      <c r="S7" s="55" t="s">
        <v>116</v>
      </c>
      <c r="T7" s="56">
        <f>MAX(G$4:G$11)</f>
        <v>0</v>
      </c>
      <c r="U7" s="22"/>
      <c r="V7" s="46" t="s">
        <v>121</v>
      </c>
      <c r="W7" s="47">
        <v>1.0</v>
      </c>
      <c r="X7" s="22"/>
      <c r="Y7" s="57">
        <f>IF(W7&gt;39,IF(W7&lt;&gt;99,ROUNDDOWN(10-((10-AVERAGEIFS('Song Stats'!J:J,'Song Stats'!V:V,G$3,'Song Stats'!J:J,"&lt;10"))*((W7)/100)),2),ROUNDDOWN(9.25-((10-AVERAGEIFS('Song Stats'!J:J,'Song Stats'!V:V,G$3,'Song Stats'!J:J,"&lt;10"))*((W7)/100)),2)),10)</f>
        <v>10</v>
      </c>
      <c r="Z7" s="25"/>
      <c r="AA7" s="5"/>
    </row>
    <row r="8" ht="12.75" customHeight="1">
      <c r="A8" s="1"/>
      <c r="B8" s="1"/>
      <c r="C8" s="1"/>
      <c r="D8" s="41"/>
      <c r="E8" s="35">
        <v>5.0</v>
      </c>
      <c r="F8" s="49"/>
      <c r="G8" s="42"/>
      <c r="H8" s="42"/>
      <c r="I8" s="36" t="str">
        <f>IF(COUNTIF($L$15:$L$40,($E8+1)^(I$3+1)),VLOOKUP(($E8+1)^(I$3+1),'Song Stats'!$X:$Z,3,FALSE),"")</f>
        <v/>
      </c>
      <c r="J8" s="36" t="str">
        <f>IF(COUNTIF($L$15:$L$40,($E8+1)^(J$3+1)),VLOOKUP(($E8+1)^(J$3+1),'Song Stats'!$X:$Z,3,FALSE),"")</f>
        <v/>
      </c>
      <c r="K8" s="36" t="str">
        <f>IF(COUNTIF($L$15:$L$40,($E8+1)^(K$3+1)),VLOOKUP(($E8+1)^(K$3+1),'Song Stats'!$X:$Z,3,FALSE),"")</f>
        <v/>
      </c>
      <c r="L8" s="36" t="str">
        <f>IF(COUNTIF($L$15:$L$40,($E8+1)^(L$3+1)),VLOOKUP(($E8+1)^(L$3+1),'Song Stats'!$X:$Z,3,FALSE),"")</f>
        <v/>
      </c>
      <c r="M8" s="36" t="str">
        <f>IF(COUNTIF($L$15:$L$40,($E8+1)^(M$3+1)),VLOOKUP(($E8+1)^(M$3+1),'Song Stats'!$X:$Z,3,FALSE),"")</f>
        <v/>
      </c>
      <c r="N8" s="43"/>
      <c r="O8" s="1"/>
      <c r="P8" s="1"/>
      <c r="Q8" s="5"/>
      <c r="R8" s="21"/>
      <c r="S8" s="58" t="s">
        <v>133</v>
      </c>
      <c r="T8" s="59">
        <f>MAX(H$4:H$11)</f>
        <v>0</v>
      </c>
      <c r="U8" s="22"/>
      <c r="V8" s="52" t="s">
        <v>136</v>
      </c>
      <c r="W8" s="53">
        <v>1.0</v>
      </c>
      <c r="X8" s="22"/>
      <c r="Y8" s="54">
        <f>IF(W8&gt;39,IF(W8&lt;&gt;99,ROUNDDOWN(10-((10-AVERAGEIFS('Song Stats'!J:J,'Song Stats'!V:V,H$3,'Song Stats'!J:J,"&lt;10"))*((W8)/100)),2),ROUNDDOWN(9.25-((10-AVERAGEIFS('Song Stats'!J:J,'Song Stats'!V:V,H$3,'Song Stats'!J:J,"&lt;10"))*((W8)/100)),2)),10)</f>
        <v>10</v>
      </c>
      <c r="Z8" s="25"/>
      <c r="AA8" s="5"/>
    </row>
    <row r="9" ht="12.75" customHeight="1">
      <c r="A9" s="1"/>
      <c r="B9" s="1"/>
      <c r="C9" s="1"/>
      <c r="D9" s="41"/>
      <c r="E9" s="35">
        <v>6.0</v>
      </c>
      <c r="F9" s="49"/>
      <c r="G9" s="42"/>
      <c r="H9" s="42"/>
      <c r="I9" s="42"/>
      <c r="J9" s="36" t="str">
        <f>IF(COUNTIF($L$15:$L$40,($E9+1)^(J$3+1)),VLOOKUP(($E9+1)^(J$3+1),'Song Stats'!$X:$Z,3,FALSE),"")</f>
        <v/>
      </c>
      <c r="K9" s="36" t="str">
        <f>IF(COUNTIF($L$15:$L$40,($E9+1)^(K$3+1)),VLOOKUP(($E9+1)^(K$3+1),'Song Stats'!$X:$Z,3,FALSE),"")</f>
        <v/>
      </c>
      <c r="L9" s="36" t="str">
        <f>IF(COUNTIF($L$15:$L$40,($E9+1)^(L$3+1)),VLOOKUP(($E9+1)^(L$3+1),'Song Stats'!$X:$Z,3,FALSE),"")</f>
        <v/>
      </c>
      <c r="M9" s="36" t="str">
        <f>IF(COUNTIF($L$15:$L$40,($E9+1)^(M$3+1)),VLOOKUP(($E9+1)^(M$3+1),'Song Stats'!$X:$Z,3,FALSE),"")</f>
        <v/>
      </c>
      <c r="N9" s="43"/>
      <c r="O9" s="1"/>
      <c r="P9" s="1"/>
      <c r="Q9" s="5"/>
      <c r="R9" s="21"/>
      <c r="S9" s="55" t="s">
        <v>143</v>
      </c>
      <c r="T9" s="56">
        <f>MAX(I$4:I$11)</f>
        <v>0</v>
      </c>
      <c r="U9" s="22"/>
      <c r="V9" s="46" t="s">
        <v>145</v>
      </c>
      <c r="W9" s="47">
        <v>1.0</v>
      </c>
      <c r="X9" s="22"/>
      <c r="Y9" s="57">
        <f>IF(W9&gt;39,IF(W9&lt;&gt;99,ROUNDDOWN(10-((10-AVERAGEIFS('Song Stats'!J:J,'Song Stats'!V:V,I$3,'Song Stats'!J:J,"&lt;10"))*((W9)/100)),2),ROUNDDOWN(9.25-((10-AVERAGEIFS('Song Stats'!J:J,'Song Stats'!V:V,I$3,'Song Stats'!J:J,"&lt;10"))*((W9)/100)),2)),10)</f>
        <v>10</v>
      </c>
      <c r="Z9" s="25"/>
      <c r="AA9" s="5"/>
    </row>
    <row r="10" ht="12.75" customHeight="1">
      <c r="A10" s="1"/>
      <c r="B10" s="1"/>
      <c r="C10" s="1"/>
      <c r="D10" s="41"/>
      <c r="E10" s="35">
        <v>7.0</v>
      </c>
      <c r="F10" s="49"/>
      <c r="G10" s="42"/>
      <c r="H10" s="42"/>
      <c r="I10" s="42"/>
      <c r="J10" s="36" t="str">
        <f>IF(COUNTIF($L$15:$L$40,($E10+1)^(J$3+1)),VLOOKUP(($E10+1)^(J$3+1),'Song Stats'!$X:$Z,3,FALSE),"")</f>
        <v/>
      </c>
      <c r="K10" s="36" t="str">
        <f>IF(COUNTIF($L$15:$L$40,($E10+1)^(K$3+1)),VLOOKUP(($E10+1)^(K$3+1),'Song Stats'!$X:$Z,3,FALSE),"")</f>
        <v/>
      </c>
      <c r="L10" s="36" t="str">
        <f>IF(COUNTIF($L$15:$L$40,($E10+1)^(L$3+1)),VLOOKUP(($E10+1)^(L$3+1),'Song Stats'!$X:$Z,3,FALSE),"")</f>
        <v/>
      </c>
      <c r="M10" s="36" t="str">
        <f>IF(COUNTIF($L$15:$L$40,($E10+1)^(M$3+1)),VLOOKUP(($E10+1)^(M$3+1),'Song Stats'!$X:$Z,3,FALSE),"")</f>
        <v/>
      </c>
      <c r="N10" s="36" t="str">
        <f>IF(COUNTIF($L$15:$L$40,($E10+1)^(N$3+1)),VLOOKUP(($E10+1)^(N$3+1),'Song Stats'!$X:$Z,3,FALSE),"")</f>
        <v/>
      </c>
      <c r="O10" s="1"/>
      <c r="P10" s="1"/>
      <c r="Q10" s="5"/>
      <c r="R10" s="21"/>
      <c r="S10" s="58" t="s">
        <v>156</v>
      </c>
      <c r="T10" s="59">
        <f>MAX(J$4:J$11)</f>
        <v>0</v>
      </c>
      <c r="U10" s="22"/>
      <c r="V10" s="52" t="s">
        <v>159</v>
      </c>
      <c r="W10" s="53">
        <v>1.0</v>
      </c>
      <c r="X10" s="22"/>
      <c r="Y10" s="54">
        <f>IF(W10&gt;39,IF(W10&lt;&gt;99,ROUNDDOWN(10-((10-AVERAGEIFS('Song Stats'!J:J,'Song Stats'!V:V,J$3,'Song Stats'!J:J,"&lt;10"))*((W10)/100)),2),ROUNDDOWN(9.25-((10-AVERAGEIFS('Song Stats'!J:J,'Song Stats'!V:V,J$3,'Song Stats'!J:J,"&lt;10"))*((W10)/100)),2)),10)</f>
        <v>10</v>
      </c>
      <c r="Z10" s="25"/>
      <c r="AA10" s="5"/>
    </row>
    <row r="11" ht="12.75" customHeight="1">
      <c r="A11" s="1"/>
      <c r="B11" s="1"/>
      <c r="C11" s="1"/>
      <c r="D11" s="60"/>
      <c r="E11" s="61">
        <v>8.0</v>
      </c>
      <c r="F11" s="62"/>
      <c r="G11" s="63"/>
      <c r="H11" s="63"/>
      <c r="I11" s="63"/>
      <c r="J11" s="63"/>
      <c r="K11" s="63"/>
      <c r="L11" s="63"/>
      <c r="M11" s="36" t="str">
        <f>IF(COUNTIF($L$15:$L$40,($E11+1)^(M$3+1)),VLOOKUP(($E11+1)^(M$3+1),'Song Stats'!$X:$Z,3,FALSE),"")</f>
        <v/>
      </c>
      <c r="N11" s="36" t="str">
        <f>IF(COUNTIF($L$15:$L$40,($E11+1)^(N$3+1)),VLOOKUP(($E11+1)^(N$3+1),'Song Stats'!$X:$Z,3,FALSE),"")</f>
        <v/>
      </c>
      <c r="O11" s="1"/>
      <c r="P11" s="1"/>
      <c r="Q11" s="5"/>
      <c r="R11" s="21"/>
      <c r="S11" s="55" t="s">
        <v>170</v>
      </c>
      <c r="T11" s="56">
        <f>MAX(K$4:K$11)</f>
        <v>0</v>
      </c>
      <c r="U11" s="22"/>
      <c r="V11" s="46" t="s">
        <v>171</v>
      </c>
      <c r="W11" s="47">
        <v>1.0</v>
      </c>
      <c r="X11" s="22"/>
      <c r="Y11" s="57">
        <f>IF(W11&gt;39,IF(W11&lt;&gt;99,ROUNDDOWN(10-((10-AVERAGEIFS('Song Stats'!J:J,'Song Stats'!V:V,K$3,'Song Stats'!J:J,"&lt;10"))*((W11)/100)),2),ROUNDDOWN(9.25-((10-AVERAGEIFS('Song Stats'!J:J,'Song Stats'!V:V,K$3,'Song Stats'!J:J,"&lt;10"))*((W11)/100)),2)),10)</f>
        <v>10</v>
      </c>
      <c r="Z11" s="25"/>
      <c r="AA11" s="5"/>
    </row>
    <row r="12" ht="12.75" customHeight="1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5"/>
      <c r="R12" s="21"/>
      <c r="S12" s="58" t="s">
        <v>177</v>
      </c>
      <c r="T12" s="59">
        <f>MAX(L$4:L$11)</f>
        <v>0</v>
      </c>
      <c r="U12" s="22"/>
      <c r="V12" s="52" t="s">
        <v>178</v>
      </c>
      <c r="W12" s="53">
        <v>1.0</v>
      </c>
      <c r="X12" s="22"/>
      <c r="Y12" s="54">
        <f>IF(W12&gt;39,IF(W12&lt;&gt;99,ROUNDDOWN(10-((10-AVERAGEIFS('Song Stats'!J:J,'Song Stats'!V:V,L$3,'Song Stats'!J:J,"&lt;10"))*((W12)/100)),2),ROUNDDOWN(9.25-((10-AVERAGEIFS('Song Stats'!J:J,'Song Stats'!V:V,L$3,'Song Stats'!J:J,"&lt;10"))*((W12)/100)),2)),10)</f>
        <v>10</v>
      </c>
      <c r="Z12" s="25"/>
      <c r="AA12" s="5"/>
    </row>
    <row r="13" ht="12.75" customHeight="1">
      <c r="A13" s="22"/>
      <c r="B13" s="22"/>
      <c r="C13" s="22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2"/>
      <c r="P13" s="22"/>
      <c r="Q13" s="5"/>
      <c r="R13" s="21"/>
      <c r="S13" s="55" t="s">
        <v>183</v>
      </c>
      <c r="T13" s="56">
        <f>MAX(M$4:M$11)</f>
        <v>0</v>
      </c>
      <c r="U13" s="22"/>
      <c r="V13" s="46" t="s">
        <v>184</v>
      </c>
      <c r="W13" s="47">
        <v>1.0</v>
      </c>
      <c r="X13" s="22"/>
      <c r="Y13" s="57">
        <f>IF(W13&gt;39,IF(W13&lt;&gt;99,ROUNDDOWN(10-((10-AVERAGEIFS('Song Stats'!J:J,'Song Stats'!V:V,M$3,'Song Stats'!J:J,"&lt;10"))*((W13)/100)),2),ROUNDDOWN(9.25-((10-AVERAGEIFS('Song Stats'!J:J,'Song Stats'!V:V,M$3,'Song Stats'!J:J,"&lt;10"))*((W13)/100)),2)),10)</f>
        <v>10</v>
      </c>
      <c r="Z13" s="25"/>
      <c r="AA13" s="5"/>
    </row>
    <row r="14" ht="12.75" customHeight="1">
      <c r="A14" s="22"/>
      <c r="B14" s="64" t="s">
        <v>0</v>
      </c>
      <c r="C14" s="64" t="s">
        <v>189</v>
      </c>
      <c r="D14" s="64" t="s">
        <v>190</v>
      </c>
      <c r="E14" s="65" t="s">
        <v>5</v>
      </c>
      <c r="F14" s="65" t="s">
        <v>4</v>
      </c>
      <c r="G14" s="65" t="s">
        <v>192</v>
      </c>
      <c r="H14" s="65" t="s">
        <v>9</v>
      </c>
      <c r="I14" s="65" t="s">
        <v>7</v>
      </c>
      <c r="J14" s="65" t="s">
        <v>194</v>
      </c>
      <c r="K14" s="65" t="s">
        <v>195</v>
      </c>
      <c r="L14" s="65" t="s">
        <v>197</v>
      </c>
      <c r="M14" s="65" t="s">
        <v>25</v>
      </c>
      <c r="N14" s="66" t="s">
        <v>24</v>
      </c>
      <c r="O14" s="67" t="s">
        <v>198</v>
      </c>
      <c r="P14" s="22"/>
      <c r="Q14" s="5"/>
      <c r="R14" s="21"/>
      <c r="S14" s="58" t="s">
        <v>199</v>
      </c>
      <c r="T14" s="59">
        <f>MAX(N$4:N$11)</f>
        <v>0</v>
      </c>
      <c r="U14" s="22"/>
      <c r="V14" s="68" t="s">
        <v>201</v>
      </c>
      <c r="W14" s="69">
        <v>1.0</v>
      </c>
      <c r="X14" s="22"/>
      <c r="Y14" s="70">
        <f>IF(W14&gt;39,IF(W14&lt;&gt;99,ROUNDDOWN(10-((10-AVERAGEIFS('Song Stats'!J:J,'Song Stats'!V:V,N$3,'Song Stats'!J:J,"&lt;10"))*((W14)/100)),2),ROUNDDOWN(9.25-((10-AVERAGEIFS('Song Stats'!J:J,'Song Stats'!V:V,N$3,'Song Stats'!J:J,"&lt;10"))*((W14)/100)),2)),10)</f>
        <v>10</v>
      </c>
      <c r="Z14" s="25"/>
      <c r="AA14" s="5"/>
      <c r="AB14" t="s">
        <v>207</v>
      </c>
      <c r="AC14" t="s">
        <v>208</v>
      </c>
      <c r="AD14" t="s">
        <v>209</v>
      </c>
    </row>
    <row r="15" ht="12.75" customHeight="1">
      <c r="A15" s="22"/>
      <c r="B15" s="71"/>
      <c r="C15" s="72"/>
      <c r="D15" s="71"/>
      <c r="E15" s="73" t="str">
        <f>IFERROR(VLOOKUP($B15,'Song Stats'!$A$1:$Z$101,6,FALSE),"")</f>
        <v/>
      </c>
      <c r="F15" s="73" t="str">
        <f>IFERROR(VLOOKUP($B15,'Song Stats'!$A$1:$Z$101,5,FALSE),"")</f>
        <v/>
      </c>
      <c r="G15" s="73" t="str">
        <f>IFERROR(VLOOKUP($B15,'Song Stats'!$A$1:$Z$101,7,FALSE),"")</f>
        <v/>
      </c>
      <c r="H15" s="73" t="str">
        <f>IFERROR(VLOOKUP($B15,'Song Stats'!$A$1:$Z$101,10,FALSE),"")</f>
        <v/>
      </c>
      <c r="I15" s="73" t="str">
        <f>IFERROR(VLOOKUP($B15,'Song Stats'!$A$1:$Z$101,8,FALSE),"")</f>
        <v/>
      </c>
      <c r="J15" s="73" t="str">
        <f>IFERROR(VLOOKUP($B15,'Song Stats'!$A$1:$Z$101,21,FALSE),"")</f>
        <v/>
      </c>
      <c r="K15" s="73" t="str">
        <f>IFERROR(VLOOKUP($B15,'Song Stats'!$A$1:$Z$101,22,FALSE),"")</f>
        <v/>
      </c>
      <c r="L15" s="73" t="str">
        <f>IFERROR(IF(OR(D15=1,D15="Y"),VLOOKUP($B15,'Song Stats'!$A$1:$Z$101,24,FALSE),""),"")</f>
        <v/>
      </c>
      <c r="M15" s="73" t="str">
        <f>IFERROR(IF(OR(D15=1,D15="Y"),VLOOKUP($B15,'Song Stats'!$A$1:$Z$101,26,FALSE),""),"")</f>
        <v/>
      </c>
      <c r="N15" s="73" t="str">
        <f>IFERROR(VLOOKUP($B15,'Song Stats'!$A$1:$Z$101,25,FALSE),"")</f>
        <v/>
      </c>
      <c r="O15" s="74" t="str">
        <f t="shared" ref="O15:O40" si="1">IF(AND(LEN(B15)&gt;0,LEN(C15)&gt;0),IF(COUNTIF(B:B,B15)&gt;1,"DUPLICATE",IF(AND(D15&lt;&gt;1,D15&lt;&gt;"Y"),IF(AND(K15=1,H15&gt;$Y$6),AD15,IF(AND(K15=2,H15&gt;$Y$7),AD15,IF(AND(K15=3,H15&gt;$Y$8),AD15,IF(AND(K15=4,H15&gt;$Y$9),AD15,IF(AND(K15=5,H15&gt;$Y$10),AD15,IF(AND(K15=6,H15&gt;$Y$11),AD15,IF(AND(K15=7,H15&gt;$Y$12),AD15,IF(AND(K15=8,H15&gt;$Y$13),AD15,IF(AND(K15=9,H15&gt;$Y$14),AD15,0))))))))),IF(C15&lt;0.6,AB15,AC15))),"")</f>
        <v/>
      </c>
      <c r="P15" s="22"/>
      <c r="Q15" s="5"/>
      <c r="R15" s="21"/>
      <c r="S15" s="75" t="s">
        <v>228</v>
      </c>
      <c r="T15" s="76">
        <f>SUM(T6:T14)</f>
        <v>0</v>
      </c>
      <c r="U15" s="22"/>
      <c r="V15" s="22"/>
      <c r="W15" s="22"/>
      <c r="X15" s="22"/>
      <c r="Y15" s="24"/>
      <c r="Z15" s="25"/>
      <c r="AA15" s="5"/>
      <c r="AB15">
        <f t="shared" ref="AB15:AB40" si="2">IFERROR(ROUNDDOWN(0.7*N15,0),0)</f>
        <v>0</v>
      </c>
      <c r="AC15">
        <f t="shared" ref="AC15:AC40" si="3">IFERROR(ROUNDDOWN(((((C15-0.6)/0.4)*0.3)+0.7)*N15,0),0)</f>
        <v>0</v>
      </c>
      <c r="AD15">
        <f t="shared" ref="AD15:AD40" si="4">IFERROR(ROUNDDOWN(N15*(C15)^2.5,0),0)</f>
        <v>0</v>
      </c>
    </row>
    <row r="16" ht="12.75" customHeight="1">
      <c r="A16" s="22"/>
      <c r="B16" s="71"/>
      <c r="C16" s="77"/>
      <c r="D16" s="71"/>
      <c r="E16" s="73" t="str">
        <f>IFERROR(VLOOKUP($B16,'Song Stats'!$A$1:$Z$101,6,FALSE),"")</f>
        <v/>
      </c>
      <c r="F16" s="73" t="str">
        <f>IFERROR(VLOOKUP($B16,'Song Stats'!$A$1:$Z$101,5,FALSE),"")</f>
        <v/>
      </c>
      <c r="G16" s="73" t="str">
        <f>IFERROR(VLOOKUP($B16,'Song Stats'!$A$1:$Z$101,7,FALSE),"")</f>
        <v/>
      </c>
      <c r="H16" s="73" t="str">
        <f>IFERROR(VLOOKUP($B16,'Song Stats'!$A$1:$Z$101,10,FALSE),"")</f>
        <v/>
      </c>
      <c r="I16" s="73" t="str">
        <f>IFERROR(VLOOKUP($B16,'Song Stats'!$A$1:$Z$101,8,FALSE),"")</f>
        <v/>
      </c>
      <c r="J16" s="73" t="str">
        <f>IFERROR(VLOOKUP($B16,'Song Stats'!$A$1:$Z$101,21,FALSE),"")</f>
        <v/>
      </c>
      <c r="K16" s="73" t="str">
        <f>IFERROR(VLOOKUP($B16,'Song Stats'!$A$1:$Z$101,22,FALSE),"")</f>
        <v/>
      </c>
      <c r="L16" s="73" t="str">
        <f>IFERROR(IF(OR(D16=1,D16="Y"),VLOOKUP($B16,'Song Stats'!$A$1:$Z$101,24,FALSE),""),"")</f>
        <v/>
      </c>
      <c r="M16" s="73" t="str">
        <f>IFERROR(IF(OR(D16=1,D16="Y"),VLOOKUP($B16,'Song Stats'!$A$1:$Z$101,26,FALSE),""),"")</f>
        <v/>
      </c>
      <c r="N16" s="73" t="str">
        <f>IFERROR(VLOOKUP($B16,'Song Stats'!$A$1:$Z$101,25,FALSE),"")</f>
        <v/>
      </c>
      <c r="O16" s="74" t="str">
        <f t="shared" si="1"/>
        <v/>
      </c>
      <c r="P16" s="22"/>
      <c r="Q16" s="5"/>
      <c r="R16" s="21"/>
      <c r="S16" s="75" t="s">
        <v>247</v>
      </c>
      <c r="T16" s="76">
        <f>SUM(O15:O40)</f>
        <v>0</v>
      </c>
      <c r="U16" s="22"/>
      <c r="V16" s="22"/>
      <c r="W16" s="22"/>
      <c r="X16" s="22"/>
      <c r="Y16" s="24"/>
      <c r="Z16" s="25"/>
      <c r="AA16" s="5"/>
      <c r="AB16">
        <f t="shared" si="2"/>
        <v>0</v>
      </c>
      <c r="AC16">
        <f t="shared" si="3"/>
        <v>0</v>
      </c>
      <c r="AD16">
        <f t="shared" si="4"/>
        <v>0</v>
      </c>
    </row>
    <row r="17" ht="12.75" customHeight="1">
      <c r="A17" s="22"/>
      <c r="B17" s="71"/>
      <c r="C17" s="77"/>
      <c r="D17" s="71"/>
      <c r="E17" s="73" t="str">
        <f>IFERROR(VLOOKUP($B17,'Song Stats'!$A$1:$Z$101,6,FALSE),"")</f>
        <v/>
      </c>
      <c r="F17" s="73" t="str">
        <f>IFERROR(VLOOKUP($B17,'Song Stats'!$A$1:$Z$101,5,FALSE),"")</f>
        <v/>
      </c>
      <c r="G17" s="73" t="str">
        <f>IFERROR(VLOOKUP($B17,'Song Stats'!$A$1:$Z$101,7,FALSE),"")</f>
        <v/>
      </c>
      <c r="H17" s="73" t="str">
        <f>IFERROR(VLOOKUP($B17,'Song Stats'!$A$1:$Z$101,10,FALSE),"")</f>
        <v/>
      </c>
      <c r="I17" s="73" t="str">
        <f>IFERROR(VLOOKUP($B17,'Song Stats'!$A$1:$Z$101,8,FALSE),"")</f>
        <v/>
      </c>
      <c r="J17" s="73" t="str">
        <f>IFERROR(VLOOKUP($B17,'Song Stats'!$A$1:$Z$101,21,FALSE),"")</f>
        <v/>
      </c>
      <c r="K17" s="73" t="str">
        <f>IFERROR(VLOOKUP($B17,'Song Stats'!$A$1:$Z$101,22,FALSE),"")</f>
        <v/>
      </c>
      <c r="L17" s="73" t="str">
        <f>IFERROR(IF(OR(D17=1,D17="Y"),VLOOKUP($B17,'Song Stats'!$A$1:$Z$101,24,FALSE),""),"")</f>
        <v/>
      </c>
      <c r="M17" s="73" t="str">
        <f>IFERROR(IF(OR(D17=1,D17="Y"),VLOOKUP($B17,'Song Stats'!$A$1:$Z$101,26,FALSE),""),"")</f>
        <v/>
      </c>
      <c r="N17" s="73" t="str">
        <f>IFERROR(VLOOKUP($B17,'Song Stats'!$A$1:$Z$101,25,FALSE),"")</f>
        <v/>
      </c>
      <c r="O17" s="74" t="str">
        <f t="shared" si="1"/>
        <v/>
      </c>
      <c r="P17" s="22"/>
      <c r="Q17" s="5"/>
      <c r="R17" s="21"/>
      <c r="S17" s="79" t="s">
        <v>259</v>
      </c>
      <c r="T17" s="80">
        <f>SUM(T15:T16)</f>
        <v>0</v>
      </c>
      <c r="U17" s="22"/>
      <c r="V17" s="22"/>
      <c r="W17" s="22"/>
      <c r="X17" s="22"/>
      <c r="Y17" s="24"/>
      <c r="Z17" s="25"/>
      <c r="AA17" s="5"/>
      <c r="AB17">
        <f t="shared" si="2"/>
        <v>0</v>
      </c>
      <c r="AC17">
        <f t="shared" si="3"/>
        <v>0</v>
      </c>
      <c r="AD17">
        <f t="shared" si="4"/>
        <v>0</v>
      </c>
    </row>
    <row r="18" ht="12.75" customHeight="1">
      <c r="A18" s="22"/>
      <c r="B18" s="71"/>
      <c r="C18" s="77"/>
      <c r="D18" s="71"/>
      <c r="E18" s="73" t="str">
        <f>IFERROR(VLOOKUP($B18,'Song Stats'!$A$1:$Z$101,6,FALSE),"")</f>
        <v/>
      </c>
      <c r="F18" s="73" t="str">
        <f>IFERROR(VLOOKUP($B18,'Song Stats'!$A$1:$Z$101,5,FALSE),"")</f>
        <v/>
      </c>
      <c r="G18" s="73" t="str">
        <f>IFERROR(VLOOKUP($B18,'Song Stats'!$A$1:$Z$101,7,FALSE),"")</f>
        <v/>
      </c>
      <c r="H18" s="73" t="str">
        <f>IFERROR(VLOOKUP($B18,'Song Stats'!$A$1:$Z$101,10,FALSE),"")</f>
        <v/>
      </c>
      <c r="I18" s="73" t="str">
        <f>IFERROR(VLOOKUP($B18,'Song Stats'!$A$1:$Z$101,8,FALSE),"")</f>
        <v/>
      </c>
      <c r="J18" s="73" t="str">
        <f>IFERROR(VLOOKUP($B18,'Song Stats'!$A$1:$Z$101,21,FALSE),"")</f>
        <v/>
      </c>
      <c r="K18" s="73" t="str">
        <f>IFERROR(VLOOKUP($B18,'Song Stats'!$A$1:$Z$101,22,FALSE),"")</f>
        <v/>
      </c>
      <c r="L18" s="73" t="str">
        <f>IFERROR(IF(OR(D18=1,D18="Y"),VLOOKUP($B18,'Song Stats'!$A$1:$Z$101,24,FALSE),""),"")</f>
        <v/>
      </c>
      <c r="M18" s="73" t="str">
        <f>IFERROR(IF(OR(D18=1,D18="Y"),VLOOKUP($B18,'Song Stats'!$A$1:$Z$101,26,FALSE),""),"")</f>
        <v/>
      </c>
      <c r="N18" s="73" t="str">
        <f>IFERROR(VLOOKUP($B18,'Song Stats'!$A$1:$Z$101,25,FALSE),"")</f>
        <v/>
      </c>
      <c r="O18" s="74" t="str">
        <f t="shared" si="1"/>
        <v/>
      </c>
      <c r="P18" s="22"/>
      <c r="Q18" s="5"/>
      <c r="R18" s="21"/>
      <c r="S18" s="22"/>
      <c r="T18" s="22"/>
      <c r="U18" s="22"/>
      <c r="V18" s="22"/>
      <c r="W18" s="22"/>
      <c r="X18" s="22"/>
      <c r="Y18" s="24"/>
      <c r="Z18" s="25"/>
      <c r="AA18" s="5"/>
      <c r="AB18">
        <f t="shared" si="2"/>
        <v>0</v>
      </c>
      <c r="AC18">
        <f t="shared" si="3"/>
        <v>0</v>
      </c>
      <c r="AD18">
        <f t="shared" si="4"/>
        <v>0</v>
      </c>
    </row>
    <row r="19" ht="12.75" customHeight="1">
      <c r="A19" s="22"/>
      <c r="B19" s="71"/>
      <c r="C19" s="77"/>
      <c r="D19" s="71"/>
      <c r="E19" s="73" t="str">
        <f>IFERROR(VLOOKUP($B19,'Song Stats'!$A$1:$Z$101,6,FALSE),"")</f>
        <v/>
      </c>
      <c r="F19" s="73" t="str">
        <f>IFERROR(VLOOKUP($B19,'Song Stats'!$A$1:$Z$101,5,FALSE),"")</f>
        <v/>
      </c>
      <c r="G19" s="73" t="str">
        <f>IFERROR(VLOOKUP($B19,'Song Stats'!$A$1:$Z$101,7,FALSE),"")</f>
        <v/>
      </c>
      <c r="H19" s="73" t="str">
        <f>IFERROR(VLOOKUP($B19,'Song Stats'!$A$1:$Z$101,10,FALSE),"")</f>
        <v/>
      </c>
      <c r="I19" s="73" t="str">
        <f>IFERROR(VLOOKUP($B19,'Song Stats'!$A$1:$Z$101,8,FALSE),"")</f>
        <v/>
      </c>
      <c r="J19" s="73" t="str">
        <f>IFERROR(VLOOKUP($B19,'Song Stats'!$A$1:$Z$101,21,FALSE),"")</f>
        <v/>
      </c>
      <c r="K19" s="73" t="str">
        <f>IFERROR(VLOOKUP($B19,'Song Stats'!$A$1:$Z$101,22,FALSE),"")</f>
        <v/>
      </c>
      <c r="L19" s="73" t="str">
        <f>IFERROR(IF(OR(D19=1,D19="Y"),VLOOKUP($B19,'Song Stats'!$A$1:$Z$101,24,FALSE),""),"")</f>
        <v/>
      </c>
      <c r="M19" s="73" t="str">
        <f>IFERROR(IF(OR(D19=1,D19="Y"),VLOOKUP($B19,'Song Stats'!$A$1:$Z$101,26,FALSE),""),"")</f>
        <v/>
      </c>
      <c r="N19" s="73" t="str">
        <f>IFERROR(VLOOKUP($B19,'Song Stats'!$A$1:$Z$101,25,FALSE),"")</f>
        <v/>
      </c>
      <c r="O19" s="74" t="str">
        <f t="shared" si="1"/>
        <v/>
      </c>
      <c r="P19" s="22"/>
      <c r="Q19" s="5"/>
      <c r="R19" s="21"/>
      <c r="S19" s="23" t="s">
        <v>283</v>
      </c>
      <c r="T19" s="20"/>
      <c r="U19" s="22"/>
      <c r="V19" s="22"/>
      <c r="W19" s="22"/>
      <c r="X19" s="22"/>
      <c r="Y19" s="24"/>
      <c r="Z19" s="25"/>
      <c r="AA19" s="5"/>
      <c r="AB19">
        <f t="shared" si="2"/>
        <v>0</v>
      </c>
      <c r="AC19">
        <f t="shared" si="3"/>
        <v>0</v>
      </c>
      <c r="AD19">
        <f t="shared" si="4"/>
        <v>0</v>
      </c>
    </row>
    <row r="20" ht="12.75" customHeight="1">
      <c r="A20" s="22"/>
      <c r="B20" s="71"/>
      <c r="C20" s="77"/>
      <c r="D20" s="71"/>
      <c r="E20" s="73" t="str">
        <f>IFERROR(VLOOKUP($B20,'Song Stats'!$A$1:$Z$101,6,FALSE),"")</f>
        <v/>
      </c>
      <c r="F20" s="73" t="str">
        <f>IFERROR(VLOOKUP($B20,'Song Stats'!$A$1:$Z$101,5,FALSE),"")</f>
        <v/>
      </c>
      <c r="G20" s="73" t="str">
        <f>IFERROR(VLOOKUP($B20,'Song Stats'!$A$1:$Z$101,7,FALSE),"")</f>
        <v/>
      </c>
      <c r="H20" s="73" t="str">
        <f>IFERROR(VLOOKUP($B20,'Song Stats'!$A$1:$Z$101,10,FALSE),"")</f>
        <v/>
      </c>
      <c r="I20" s="73" t="str">
        <f>IFERROR(VLOOKUP($B20,'Song Stats'!$A$1:$Z$101,8,FALSE),"")</f>
        <v/>
      </c>
      <c r="J20" s="73" t="str">
        <f>IFERROR(VLOOKUP($B20,'Song Stats'!$A$1:$Z$101,21,FALSE),"")</f>
        <v/>
      </c>
      <c r="K20" s="73" t="str">
        <f>IFERROR(VLOOKUP($B20,'Song Stats'!$A$1:$Z$101,22,FALSE),"")</f>
        <v/>
      </c>
      <c r="L20" s="73" t="str">
        <f>IFERROR(IF(OR(D20=1,D20="Y"),VLOOKUP($B20,'Song Stats'!$A$1:$Z$101,24,FALSE),""),"")</f>
        <v/>
      </c>
      <c r="M20" s="73" t="str">
        <f>IFERROR(IF(OR(D20=1,D20="Y"),VLOOKUP($B20,'Song Stats'!$A$1:$Z$101,26,FALSE),""),"")</f>
        <v/>
      </c>
      <c r="N20" s="73" t="str">
        <f>IFERROR(VLOOKUP($B20,'Song Stats'!$A$1:$Z$101,25,FALSE),"")</f>
        <v/>
      </c>
      <c r="O20" s="74" t="str">
        <f t="shared" si="1"/>
        <v/>
      </c>
      <c r="P20" s="22"/>
      <c r="Q20" s="5"/>
      <c r="R20" s="21"/>
      <c r="S20" s="82" t="s">
        <v>299</v>
      </c>
      <c r="T20" s="59">
        <f>ROUNDDOWN(55+((W5+W6+W7+W8+W9)*(15/495)),0)</f>
        <v>55</v>
      </c>
      <c r="U20" s="22"/>
      <c r="V20" s="22"/>
      <c r="W20" s="22"/>
      <c r="X20" s="22"/>
      <c r="Y20" s="24"/>
      <c r="Z20" s="25"/>
      <c r="AA20" s="5"/>
      <c r="AB20">
        <f t="shared" si="2"/>
        <v>0</v>
      </c>
      <c r="AC20">
        <f t="shared" si="3"/>
        <v>0</v>
      </c>
      <c r="AD20">
        <f t="shared" si="4"/>
        <v>0</v>
      </c>
    </row>
    <row r="21" ht="12.75" customHeight="1">
      <c r="A21" s="22"/>
      <c r="B21" s="71"/>
      <c r="C21" s="77"/>
      <c r="D21" s="71"/>
      <c r="E21" s="73" t="str">
        <f>IFERROR(VLOOKUP($B21,'Song Stats'!$A$1:$Z$101,6,FALSE),"")</f>
        <v/>
      </c>
      <c r="F21" s="73" t="str">
        <f>IFERROR(VLOOKUP($B21,'Song Stats'!$A$1:$Z$101,5,FALSE),"")</f>
        <v/>
      </c>
      <c r="G21" s="73" t="str">
        <f>IFERROR(VLOOKUP($B21,'Song Stats'!$A$1:$Z$101,7,FALSE),"")</f>
        <v/>
      </c>
      <c r="H21" s="73" t="str">
        <f>IFERROR(VLOOKUP($B21,'Song Stats'!$A$1:$Z$101,10,FALSE),"")</f>
        <v/>
      </c>
      <c r="I21" s="73" t="str">
        <f>IFERROR(VLOOKUP($B21,'Song Stats'!$A$1:$Z$101,8,FALSE),"")</f>
        <v/>
      </c>
      <c r="J21" s="73" t="str">
        <f>IFERROR(VLOOKUP($B21,'Song Stats'!$A$1:$Z$101,21,FALSE),"")</f>
        <v/>
      </c>
      <c r="K21" s="73" t="str">
        <f>IFERROR(VLOOKUP($B21,'Song Stats'!$A$1:$Z$101,22,FALSE),"")</f>
        <v/>
      </c>
      <c r="L21" s="73" t="str">
        <f>IFERROR(IF(OR(D21=1,D21="Y"),VLOOKUP($B21,'Song Stats'!$A$1:$Z$101,24,FALSE),""),"")</f>
        <v/>
      </c>
      <c r="M21" s="73" t="str">
        <f>IFERROR(IF(OR(D21=1,D21="Y"),VLOOKUP($B21,'Song Stats'!$A$1:$Z$101,26,FALSE),""),"")</f>
        <v/>
      </c>
      <c r="N21" s="73" t="str">
        <f>IFERROR(VLOOKUP($B21,'Song Stats'!$A$1:$Z$101,25,FALSE),"")</f>
        <v/>
      </c>
      <c r="O21" s="74" t="str">
        <f t="shared" si="1"/>
        <v/>
      </c>
      <c r="P21" s="22"/>
      <c r="Q21" s="5"/>
      <c r="R21" s="21"/>
      <c r="S21" s="86" t="s">
        <v>305</v>
      </c>
      <c r="T21" s="56">
        <f>sumif($D$15:$D$40,"&gt;0",$H$15:$H$40)+sumif($D$15:$D$40,"Y",$H$15:$H$40)</f>
        <v>0</v>
      </c>
      <c r="U21" s="22"/>
      <c r="V21" s="22"/>
      <c r="W21" s="22"/>
      <c r="X21" s="22"/>
      <c r="Y21" s="24"/>
      <c r="Z21" s="25"/>
      <c r="AA21" s="5"/>
      <c r="AB21">
        <f t="shared" si="2"/>
        <v>0</v>
      </c>
      <c r="AC21">
        <f t="shared" si="3"/>
        <v>0</v>
      </c>
      <c r="AD21">
        <f t="shared" si="4"/>
        <v>0</v>
      </c>
    </row>
    <row r="22" ht="12.75" customHeight="1">
      <c r="A22" s="22"/>
      <c r="B22" s="71"/>
      <c r="C22" s="77"/>
      <c r="D22" s="71"/>
      <c r="E22" s="73" t="str">
        <f>IFERROR(VLOOKUP($B22,'Song Stats'!$A$1:$Z$101,6,FALSE),"")</f>
        <v/>
      </c>
      <c r="F22" s="73" t="str">
        <f>IFERROR(VLOOKUP($B22,'Song Stats'!$A$1:$Z$101,5,FALSE),"")</f>
        <v/>
      </c>
      <c r="G22" s="73" t="str">
        <f>IFERROR(VLOOKUP($B22,'Song Stats'!$A$1:$Z$101,7,FALSE),"")</f>
        <v/>
      </c>
      <c r="H22" s="73" t="str">
        <f>IFERROR(VLOOKUP($B22,'Song Stats'!$A$1:$Z$101,10,FALSE),"")</f>
        <v/>
      </c>
      <c r="I22" s="73" t="str">
        <f>IFERROR(VLOOKUP($B22,'Song Stats'!$A$1:$Z$101,8,FALSE),"")</f>
        <v/>
      </c>
      <c r="J22" s="73" t="str">
        <f>IFERROR(VLOOKUP($B22,'Song Stats'!$A$1:$Z$101,21,FALSE),"")</f>
        <v/>
      </c>
      <c r="K22" s="73" t="str">
        <f>IFERROR(VLOOKUP($B22,'Song Stats'!$A$1:$Z$101,22,FALSE),"")</f>
        <v/>
      </c>
      <c r="L22" s="73" t="str">
        <f>IFERROR(IF(OR(D22=1,D22="Y"),VLOOKUP($B22,'Song Stats'!$A$1:$Z$101,24,FALSE),""),"")</f>
        <v/>
      </c>
      <c r="M22" s="73" t="str">
        <f>IFERROR(IF(OR(D22=1,D22="Y"),VLOOKUP($B22,'Song Stats'!$A$1:$Z$101,26,FALSE),""),"")</f>
        <v/>
      </c>
      <c r="N22" s="73" t="str">
        <f>IFERROR(VLOOKUP($B22,'Song Stats'!$A$1:$Z$101,25,FALSE),"")</f>
        <v/>
      </c>
      <c r="O22" s="74" t="str">
        <f t="shared" si="1"/>
        <v/>
      </c>
      <c r="P22" s="22"/>
      <c r="Q22" s="5"/>
      <c r="R22" s="21"/>
      <c r="S22" s="87" t="s">
        <v>306</v>
      </c>
      <c r="T22" s="88">
        <f>$T$20-$T$21</f>
        <v>55</v>
      </c>
      <c r="U22" s="22"/>
      <c r="V22" s="22"/>
      <c r="W22" s="22"/>
      <c r="X22" s="22"/>
      <c r="Y22" s="24"/>
      <c r="Z22" s="25"/>
      <c r="AA22" s="5"/>
      <c r="AB22">
        <f t="shared" si="2"/>
        <v>0</v>
      </c>
      <c r="AC22">
        <f t="shared" si="3"/>
        <v>0</v>
      </c>
      <c r="AD22">
        <f t="shared" si="4"/>
        <v>0</v>
      </c>
    </row>
    <row r="23" ht="12.75" customHeight="1">
      <c r="A23" s="22"/>
      <c r="B23" s="71"/>
      <c r="C23" s="77"/>
      <c r="D23" s="71"/>
      <c r="E23" s="73" t="str">
        <f>IFERROR(VLOOKUP($B23,'Song Stats'!$A$1:$Z$101,6,FALSE),"")</f>
        <v/>
      </c>
      <c r="F23" s="73" t="str">
        <f>IFERROR(VLOOKUP($B23,'Song Stats'!$A$1:$Z$101,5,FALSE),"")</f>
        <v/>
      </c>
      <c r="G23" s="73" t="str">
        <f>IFERROR(VLOOKUP($B23,'Song Stats'!$A$1:$Z$101,7,FALSE),"")</f>
        <v/>
      </c>
      <c r="H23" s="73" t="str">
        <f>IFERROR(VLOOKUP($B23,'Song Stats'!$A$1:$Z$101,10,FALSE),"")</f>
        <v/>
      </c>
      <c r="I23" s="73" t="str">
        <f>IFERROR(VLOOKUP($B23,'Song Stats'!$A$1:$Z$101,8,FALSE),"")</f>
        <v/>
      </c>
      <c r="J23" s="73" t="str">
        <f>IFERROR(VLOOKUP($B23,'Song Stats'!$A$1:$Z$101,21,FALSE),"")</f>
        <v/>
      </c>
      <c r="K23" s="73" t="str">
        <f>IFERROR(VLOOKUP($B23,'Song Stats'!$A$1:$Z$101,22,FALSE),"")</f>
        <v/>
      </c>
      <c r="L23" s="73" t="str">
        <f>IFERROR(IF(OR(D23=1,D23="Y"),VLOOKUP($B23,'Song Stats'!$A$1:$Z$101,24,FALSE),""),"")</f>
        <v/>
      </c>
      <c r="M23" s="73" t="str">
        <f>IFERROR(IF(OR(D23=1,D23="Y"),VLOOKUP($B23,'Song Stats'!$A$1:$Z$101,26,FALSE),""),"")</f>
        <v/>
      </c>
      <c r="N23" s="73" t="str">
        <f>IFERROR(VLOOKUP($B23,'Song Stats'!$A$1:$Z$101,25,FALSE),"")</f>
        <v/>
      </c>
      <c r="O23" s="74" t="str">
        <f t="shared" si="1"/>
        <v/>
      </c>
      <c r="P23" s="22"/>
      <c r="Q23" s="5"/>
      <c r="R23" s="21"/>
      <c r="S23" s="22"/>
      <c r="T23" s="22"/>
      <c r="U23" s="22"/>
      <c r="V23" s="22"/>
      <c r="W23" s="22"/>
      <c r="X23" s="22"/>
      <c r="Y23" s="24"/>
      <c r="Z23" s="25"/>
      <c r="AA23" s="5"/>
      <c r="AB23">
        <f t="shared" si="2"/>
        <v>0</v>
      </c>
      <c r="AC23">
        <f t="shared" si="3"/>
        <v>0</v>
      </c>
      <c r="AD23">
        <f t="shared" si="4"/>
        <v>0</v>
      </c>
    </row>
    <row r="24" ht="12.75" customHeight="1">
      <c r="A24" s="22"/>
      <c r="B24" s="71"/>
      <c r="C24" s="77"/>
      <c r="D24" s="71"/>
      <c r="E24" s="73" t="str">
        <f>IFERROR(VLOOKUP($B24,'Song Stats'!$A$1:$Z$101,6,FALSE),"")</f>
        <v/>
      </c>
      <c r="F24" s="73" t="str">
        <f>IFERROR(VLOOKUP($B24,'Song Stats'!$A$1:$Z$101,5,FALSE),"")</f>
        <v/>
      </c>
      <c r="G24" s="73" t="str">
        <f>IFERROR(VLOOKUP($B24,'Song Stats'!$A$1:$Z$101,7,FALSE),"")</f>
        <v/>
      </c>
      <c r="H24" s="73" t="str">
        <f>IFERROR(VLOOKUP($B24,'Song Stats'!$A$1:$Z$101,10,FALSE),"")</f>
        <v/>
      </c>
      <c r="I24" s="73" t="str">
        <f>IFERROR(VLOOKUP($B24,'Song Stats'!$A$1:$Z$101,8,FALSE),"")</f>
        <v/>
      </c>
      <c r="J24" s="73" t="str">
        <f>IFERROR(VLOOKUP($B24,'Song Stats'!$A$1:$Z$101,21,FALSE),"")</f>
        <v/>
      </c>
      <c r="K24" s="73" t="str">
        <f>IFERROR(VLOOKUP($B24,'Song Stats'!$A$1:$Z$101,22,FALSE),"")</f>
        <v/>
      </c>
      <c r="L24" s="73" t="str">
        <f>IFERROR(IF(OR(D24=1,D24="Y"),VLOOKUP($B24,'Song Stats'!$A$1:$Z$101,24,FALSE),""),"")</f>
        <v/>
      </c>
      <c r="M24" s="73" t="str">
        <f>IFERROR(IF(OR(D24=1,D24="Y"),VLOOKUP($B24,'Song Stats'!$A$1:$Z$101,26,FALSE),""),"")</f>
        <v/>
      </c>
      <c r="N24" s="73" t="str">
        <f>IFERROR(VLOOKUP($B24,'Song Stats'!$A$1:$Z$101,25,FALSE),"")</f>
        <v/>
      </c>
      <c r="O24" s="74" t="str">
        <f t="shared" si="1"/>
        <v/>
      </c>
      <c r="P24" s="22"/>
      <c r="Q24" s="5"/>
      <c r="R24" s="21"/>
      <c r="S24" s="89" t="s">
        <v>307</v>
      </c>
      <c r="T24" s="51">
        <f>COUNTIFS($B$15:$B$40,"&gt;0",$B$15:$B$40,"&lt;101",$C$15:$C$40,"&gt;0")</f>
        <v>0</v>
      </c>
      <c r="U24" s="22"/>
      <c r="V24" s="22"/>
      <c r="W24" s="22"/>
      <c r="X24" s="22"/>
      <c r="Y24" s="24"/>
      <c r="Z24" s="25"/>
      <c r="AA24" s="5"/>
      <c r="AB24">
        <f t="shared" si="2"/>
        <v>0</v>
      </c>
      <c r="AC24">
        <f t="shared" si="3"/>
        <v>0</v>
      </c>
      <c r="AD24">
        <f t="shared" si="4"/>
        <v>0</v>
      </c>
    </row>
    <row r="25" ht="12.75" customHeight="1">
      <c r="A25" s="22"/>
      <c r="B25" s="71"/>
      <c r="C25" s="77"/>
      <c r="D25" s="71"/>
      <c r="E25" s="73" t="str">
        <f>IFERROR(VLOOKUP($B25,'Song Stats'!$A$1:$Z$101,6,FALSE),"")</f>
        <v/>
      </c>
      <c r="F25" s="73" t="str">
        <f>IFERROR(VLOOKUP($B25,'Song Stats'!$A$1:$Z$101,5,FALSE),"")</f>
        <v/>
      </c>
      <c r="G25" s="73" t="str">
        <f>IFERROR(VLOOKUP($B25,'Song Stats'!$A$1:$Z$101,7,FALSE),"")</f>
        <v/>
      </c>
      <c r="H25" s="73" t="str">
        <f>IFERROR(VLOOKUP($B25,'Song Stats'!$A$1:$Z$101,10,FALSE),"")</f>
        <v/>
      </c>
      <c r="I25" s="73" t="str">
        <f>IFERROR(VLOOKUP($B25,'Song Stats'!$A$1:$Z$101,8,FALSE),"")</f>
        <v/>
      </c>
      <c r="J25" s="73" t="str">
        <f>IFERROR(VLOOKUP($B25,'Song Stats'!$A$1:$Z$101,21,FALSE),"")</f>
        <v/>
      </c>
      <c r="K25" s="73" t="str">
        <f>IFERROR(VLOOKUP($B25,'Song Stats'!$A$1:$Z$101,22,FALSE),"")</f>
        <v/>
      </c>
      <c r="L25" s="73" t="str">
        <f>IFERROR(IF(OR(D25=1,D25="Y"),VLOOKUP($B25,'Song Stats'!$A$1:$Z$101,24,FALSE),""),"")</f>
        <v/>
      </c>
      <c r="M25" s="73" t="str">
        <f>IFERROR(IF(OR(D25=1,D25="Y"),VLOOKUP($B25,'Song Stats'!$A$1:$Z$101,26,FALSE),""),"")</f>
        <v/>
      </c>
      <c r="N25" s="73" t="str">
        <f>IFERROR(VLOOKUP($B25,'Song Stats'!$A$1:$Z$101,25,FALSE),"")</f>
        <v/>
      </c>
      <c r="O25" s="74" t="str">
        <f t="shared" si="1"/>
        <v/>
      </c>
      <c r="P25" s="22"/>
      <c r="Q25" s="5"/>
      <c r="R25" s="21"/>
      <c r="S25" s="86" t="s">
        <v>308</v>
      </c>
      <c r="T25" s="56">
        <f>SUM(COUNTIFS($D$15:$D$40,"Y",$C$15:$C$40,"&gt;0",$B$15:$B$40,"&gt;0"),COUNTIFS($D$15:$D$40,"1",$C$15:$C$40,"&gt;0",$B$15:$B$40,"&gt;0"))</f>
        <v>0</v>
      </c>
      <c r="U25" s="22"/>
      <c r="V25" s="22"/>
      <c r="W25" s="22"/>
      <c r="X25" s="22"/>
      <c r="Y25" s="24"/>
      <c r="Z25" s="25"/>
      <c r="AA25" s="5"/>
      <c r="AB25">
        <f t="shared" si="2"/>
        <v>0</v>
      </c>
      <c r="AC25">
        <f t="shared" si="3"/>
        <v>0</v>
      </c>
      <c r="AD25">
        <f t="shared" si="4"/>
        <v>0</v>
      </c>
    </row>
    <row r="26" ht="12.75" customHeight="1">
      <c r="A26" s="22"/>
      <c r="B26" s="71"/>
      <c r="C26" s="77"/>
      <c r="D26" s="71"/>
      <c r="E26" s="73" t="str">
        <f>IFERROR(VLOOKUP($B26,'Song Stats'!$A$1:$Z$101,6,FALSE),"")</f>
        <v/>
      </c>
      <c r="F26" s="73" t="str">
        <f>IFERROR(VLOOKUP($B26,'Song Stats'!$A$1:$Z$101,5,FALSE),"")</f>
        <v/>
      </c>
      <c r="G26" s="73" t="str">
        <f>IFERROR(VLOOKUP($B26,'Song Stats'!$A$1:$Z$101,7,FALSE),"")</f>
        <v/>
      </c>
      <c r="H26" s="73" t="str">
        <f>IFERROR(VLOOKUP($B26,'Song Stats'!$A$1:$Z$101,10,FALSE),"")</f>
        <v/>
      </c>
      <c r="I26" s="73" t="str">
        <f>IFERROR(VLOOKUP($B26,'Song Stats'!$A$1:$Z$101,8,FALSE),"")</f>
        <v/>
      </c>
      <c r="J26" s="73" t="str">
        <f>IFERROR(VLOOKUP($B26,'Song Stats'!$A$1:$Z$101,21,FALSE),"")</f>
        <v/>
      </c>
      <c r="K26" s="73" t="str">
        <f>IFERROR(VLOOKUP($B26,'Song Stats'!$A$1:$Z$101,22,FALSE),"")</f>
        <v/>
      </c>
      <c r="L26" s="73" t="str">
        <f>IFERROR(IF(OR(D26=1,D26="Y"),VLOOKUP($B26,'Song Stats'!$A$1:$Z$101,24,FALSE),""),"")</f>
        <v/>
      </c>
      <c r="M26" s="73" t="str">
        <f>IFERROR(IF(OR(D26=1,D26="Y"),VLOOKUP($B26,'Song Stats'!$A$1:$Z$101,26,FALSE),""),"")</f>
        <v/>
      </c>
      <c r="N26" s="73" t="str">
        <f>IFERROR(VLOOKUP($B26,'Song Stats'!$A$1:$Z$101,25,FALSE),"")</f>
        <v/>
      </c>
      <c r="O26" s="74" t="str">
        <f t="shared" si="1"/>
        <v/>
      </c>
      <c r="P26" s="22"/>
      <c r="Q26" s="5"/>
      <c r="R26" s="21"/>
      <c r="S26" s="87" t="s">
        <v>309</v>
      </c>
      <c r="T26" s="88">
        <f>COUNTIFS($D$15:$D$40,"&lt;&gt;Y",$D$15:$D$40,"&lt;&gt;1",$C$15:$C$40,"&gt;0",$B$15:$B$40,"&gt;0")</f>
        <v>0</v>
      </c>
      <c r="U26" s="22"/>
      <c r="V26" s="22"/>
      <c r="W26" s="22"/>
      <c r="X26" s="22"/>
      <c r="Y26" s="24"/>
      <c r="Z26" s="25"/>
      <c r="AA26" s="5"/>
      <c r="AB26">
        <f t="shared" si="2"/>
        <v>0</v>
      </c>
      <c r="AC26">
        <f t="shared" si="3"/>
        <v>0</v>
      </c>
      <c r="AD26">
        <f t="shared" si="4"/>
        <v>0</v>
      </c>
    </row>
    <row r="27" ht="12.75" customHeight="1">
      <c r="A27" s="22"/>
      <c r="B27" s="71"/>
      <c r="C27" s="77"/>
      <c r="D27" s="71"/>
      <c r="E27" s="73" t="str">
        <f>IFERROR(VLOOKUP($B27,'Song Stats'!$A$1:$Z$101,6,FALSE),"")</f>
        <v/>
      </c>
      <c r="F27" s="73" t="str">
        <f>IFERROR(VLOOKUP($B27,'Song Stats'!$A$1:$Z$101,5,FALSE),"")</f>
        <v/>
      </c>
      <c r="G27" s="73" t="str">
        <f>IFERROR(VLOOKUP($B27,'Song Stats'!$A$1:$Z$101,7,FALSE),"")</f>
        <v/>
      </c>
      <c r="H27" s="73" t="str">
        <f>IFERROR(VLOOKUP($B27,'Song Stats'!$A$1:$Z$101,10,FALSE),"")</f>
        <v/>
      </c>
      <c r="I27" s="73" t="str">
        <f>IFERROR(VLOOKUP($B27,'Song Stats'!$A$1:$Z$101,8,FALSE),"")</f>
        <v/>
      </c>
      <c r="J27" s="73" t="str">
        <f>IFERROR(VLOOKUP($B27,'Song Stats'!$A$1:$Z$101,21,FALSE),"")</f>
        <v/>
      </c>
      <c r="K27" s="73" t="str">
        <f>IFERROR(VLOOKUP($B27,'Song Stats'!$A$1:$Z$101,22,FALSE),"")</f>
        <v/>
      </c>
      <c r="L27" s="73" t="str">
        <f>IFERROR(IF(OR(D27=1,D27="Y"),VLOOKUP($B27,'Song Stats'!$A$1:$Z$101,24,FALSE),""),"")</f>
        <v/>
      </c>
      <c r="M27" s="73" t="str">
        <f>IFERROR(IF(OR(D27=1,D27="Y"),VLOOKUP($B27,'Song Stats'!$A$1:$Z$101,26,FALSE),""),"")</f>
        <v/>
      </c>
      <c r="N27" s="73" t="str">
        <f>IFERROR(VLOOKUP($B27,'Song Stats'!$A$1:$Z$101,25,FALSE),"")</f>
        <v/>
      </c>
      <c r="O27" s="74" t="str">
        <f t="shared" si="1"/>
        <v/>
      </c>
      <c r="P27" s="22"/>
      <c r="Q27" s="5"/>
      <c r="R27" s="21"/>
      <c r="S27" s="22"/>
      <c r="T27" s="22"/>
      <c r="U27" s="22"/>
      <c r="V27" s="22"/>
      <c r="W27" s="22"/>
      <c r="X27" s="22"/>
      <c r="Y27" s="24"/>
      <c r="Z27" s="25"/>
      <c r="AA27" s="5"/>
      <c r="AB27">
        <f t="shared" si="2"/>
        <v>0</v>
      </c>
      <c r="AC27">
        <f t="shared" si="3"/>
        <v>0</v>
      </c>
      <c r="AD27">
        <f t="shared" si="4"/>
        <v>0</v>
      </c>
    </row>
    <row r="28" ht="12.75" customHeight="1">
      <c r="A28" s="22"/>
      <c r="B28" s="71"/>
      <c r="C28" s="77"/>
      <c r="D28" s="71"/>
      <c r="E28" s="73" t="str">
        <f>IFERROR(VLOOKUP($B28,'Song Stats'!$A$1:$Z$101,6,FALSE),"")</f>
        <v/>
      </c>
      <c r="F28" s="73" t="str">
        <f>IFERROR(VLOOKUP($B28,'Song Stats'!$A$1:$Z$101,5,FALSE),"")</f>
        <v/>
      </c>
      <c r="G28" s="73" t="str">
        <f>IFERROR(VLOOKUP($B28,'Song Stats'!$A$1:$Z$101,7,FALSE),"")</f>
        <v/>
      </c>
      <c r="H28" s="73" t="str">
        <f>IFERROR(VLOOKUP($B28,'Song Stats'!$A$1:$Z$101,10,FALSE),"")</f>
        <v/>
      </c>
      <c r="I28" s="73" t="str">
        <f>IFERROR(VLOOKUP($B28,'Song Stats'!$A$1:$Z$101,8,FALSE),"")</f>
        <v/>
      </c>
      <c r="J28" s="73" t="str">
        <f>IFERROR(VLOOKUP($B28,'Song Stats'!$A$1:$Z$101,21,FALSE),"")</f>
        <v/>
      </c>
      <c r="K28" s="73" t="str">
        <f>IFERROR(VLOOKUP($B28,'Song Stats'!$A$1:$Z$101,22,FALSE),"")</f>
        <v/>
      </c>
      <c r="L28" s="73" t="str">
        <f>IFERROR(IF(OR(D28=1,D28="Y"),VLOOKUP($B28,'Song Stats'!$A$1:$Z$101,24,FALSE),""),"")</f>
        <v/>
      </c>
      <c r="M28" s="73" t="str">
        <f>IFERROR(IF(OR(D28=1,D28="Y"),VLOOKUP($B28,'Song Stats'!$A$1:$Z$101,26,FALSE),""),"")</f>
        <v/>
      </c>
      <c r="N28" s="73" t="str">
        <f>IFERROR(VLOOKUP($B28,'Song Stats'!$A$1:$Z$101,25,FALSE),"")</f>
        <v/>
      </c>
      <c r="O28" s="74" t="str">
        <f t="shared" si="1"/>
        <v/>
      </c>
      <c r="P28" s="22"/>
      <c r="Q28" s="5"/>
      <c r="R28" s="21"/>
      <c r="S28" s="89" t="s">
        <v>310</v>
      </c>
      <c r="T28" s="51">
        <f>IFERROR(SUM($I$15:$I$40),0)</f>
        <v>0</v>
      </c>
      <c r="U28" s="22"/>
      <c r="V28" s="22"/>
      <c r="W28" s="22"/>
      <c r="X28" s="22"/>
      <c r="Y28" s="24"/>
      <c r="Z28" s="25"/>
      <c r="AA28" s="5"/>
      <c r="AB28">
        <f t="shared" si="2"/>
        <v>0</v>
      </c>
      <c r="AC28">
        <f t="shared" si="3"/>
        <v>0</v>
      </c>
      <c r="AD28">
        <f t="shared" si="4"/>
        <v>0</v>
      </c>
    </row>
    <row r="29" ht="12.75" customHeight="1">
      <c r="A29" s="22"/>
      <c r="B29" s="71"/>
      <c r="C29" s="77"/>
      <c r="D29" s="71"/>
      <c r="E29" s="73" t="str">
        <f>IFERROR(VLOOKUP($B29,'Song Stats'!$A$1:$Z$101,6,FALSE),"")</f>
        <v/>
      </c>
      <c r="F29" s="73" t="str">
        <f>IFERROR(VLOOKUP($B29,'Song Stats'!$A$1:$Z$101,5,FALSE),"")</f>
        <v/>
      </c>
      <c r="G29" s="73" t="str">
        <f>IFERROR(VLOOKUP($B29,'Song Stats'!$A$1:$Z$101,7,FALSE),"")</f>
        <v/>
      </c>
      <c r="H29" s="73" t="str">
        <f>IFERROR(VLOOKUP($B29,'Song Stats'!$A$1:$Z$101,10,FALSE),"")</f>
        <v/>
      </c>
      <c r="I29" s="73" t="str">
        <f>IFERROR(VLOOKUP($B29,'Song Stats'!$A$1:$Z$101,8,FALSE),"")</f>
        <v/>
      </c>
      <c r="J29" s="73" t="str">
        <f>IFERROR(VLOOKUP($B29,'Song Stats'!$A$1:$Z$101,21,FALSE),"")</f>
        <v/>
      </c>
      <c r="K29" s="73" t="str">
        <f>IFERROR(VLOOKUP($B29,'Song Stats'!$A$1:$Z$101,22,FALSE),"")</f>
        <v/>
      </c>
      <c r="L29" s="73" t="str">
        <f>IFERROR(IF(OR(D29=1,D29="Y"),VLOOKUP($B29,'Song Stats'!$A$1:$Z$101,24,FALSE),""),"")</f>
        <v/>
      </c>
      <c r="M29" s="73" t="str">
        <f>IFERROR(IF(OR(D29=1,D29="Y"),VLOOKUP($B29,'Song Stats'!$A$1:$Z$101,26,FALSE),""),"")</f>
        <v/>
      </c>
      <c r="N29" s="73" t="str">
        <f>IFERROR(VLOOKUP($B29,'Song Stats'!$A$1:$Z$101,25,FALSE),"")</f>
        <v/>
      </c>
      <c r="O29" s="74" t="str">
        <f t="shared" si="1"/>
        <v/>
      </c>
      <c r="P29" s="22"/>
      <c r="Q29" s="5"/>
      <c r="R29" s="21"/>
      <c r="S29" s="90" t="s">
        <v>311</v>
      </c>
      <c r="T29" s="91">
        <f>IFERROR(ROUNDDOWN(AVERAGE($I$15:$I$40),0),0)</f>
        <v>0</v>
      </c>
      <c r="U29" s="22"/>
      <c r="V29" s="22"/>
      <c r="W29" s="22"/>
      <c r="X29" s="22"/>
      <c r="Y29" s="24"/>
      <c r="Z29" s="25"/>
      <c r="AA29" s="5"/>
      <c r="AB29">
        <f t="shared" si="2"/>
        <v>0</v>
      </c>
      <c r="AC29">
        <f t="shared" si="3"/>
        <v>0</v>
      </c>
      <c r="AD29">
        <f t="shared" si="4"/>
        <v>0</v>
      </c>
    </row>
    <row r="30" ht="12.75" customHeight="1">
      <c r="A30" s="22"/>
      <c r="B30" s="71"/>
      <c r="C30" s="77"/>
      <c r="D30" s="71"/>
      <c r="E30" s="73" t="str">
        <f>IFERROR(VLOOKUP($B30,'Song Stats'!$A$1:$Z$101,6,FALSE),"")</f>
        <v/>
      </c>
      <c r="F30" s="73" t="str">
        <f>IFERROR(VLOOKUP($B30,'Song Stats'!$A$1:$Z$101,5,FALSE),"")</f>
        <v/>
      </c>
      <c r="G30" s="73" t="str">
        <f>IFERROR(VLOOKUP($B30,'Song Stats'!$A$1:$Z$101,7,FALSE),"")</f>
        <v/>
      </c>
      <c r="H30" s="73" t="str">
        <f>IFERROR(VLOOKUP($B30,'Song Stats'!$A$1:$Z$101,10,FALSE),"")</f>
        <v/>
      </c>
      <c r="I30" s="73" t="str">
        <f>IFERROR(VLOOKUP($B30,'Song Stats'!$A$1:$Z$101,8,FALSE),"")</f>
        <v/>
      </c>
      <c r="J30" s="73" t="str">
        <f>IFERROR(VLOOKUP($B30,'Song Stats'!$A$1:$Z$101,21,FALSE),"")</f>
        <v/>
      </c>
      <c r="K30" s="73" t="str">
        <f>IFERROR(VLOOKUP($B30,'Song Stats'!$A$1:$Z$101,22,FALSE),"")</f>
        <v/>
      </c>
      <c r="L30" s="73" t="str">
        <f>IFERROR(IF(OR(D30=1,D30="Y"),VLOOKUP($B30,'Song Stats'!$A$1:$Z$101,24,FALSE),""),"")</f>
        <v/>
      </c>
      <c r="M30" s="73" t="str">
        <f>IFERROR(IF(OR(D30=1,D30="Y"),VLOOKUP($B30,'Song Stats'!$A$1:$Z$101,26,FALSE),""),"")</f>
        <v/>
      </c>
      <c r="N30" s="73" t="str">
        <f>IFERROR(VLOOKUP($B30,'Song Stats'!$A$1:$Z$101,25,FALSE),"")</f>
        <v/>
      </c>
      <c r="O30" s="74" t="str">
        <f t="shared" si="1"/>
        <v/>
      </c>
      <c r="P30" s="22"/>
      <c r="Q30" s="5"/>
      <c r="R30" s="21"/>
      <c r="S30" s="22"/>
      <c r="T30" s="22"/>
      <c r="U30" s="22"/>
      <c r="V30" s="22"/>
      <c r="W30" s="22"/>
      <c r="X30" s="22"/>
      <c r="Y30" s="24"/>
      <c r="Z30" s="25"/>
      <c r="AA30" s="5"/>
      <c r="AB30">
        <f t="shared" si="2"/>
        <v>0</v>
      </c>
      <c r="AC30">
        <f t="shared" si="3"/>
        <v>0</v>
      </c>
      <c r="AD30">
        <f t="shared" si="4"/>
        <v>0</v>
      </c>
    </row>
    <row r="31" ht="12.75" customHeight="1">
      <c r="A31" s="22"/>
      <c r="B31" s="71"/>
      <c r="C31" s="77"/>
      <c r="D31" s="71"/>
      <c r="E31" s="73" t="str">
        <f>IFERROR(VLOOKUP($B31,'Song Stats'!$A$1:$Z$101,6,FALSE),"")</f>
        <v/>
      </c>
      <c r="F31" s="73" t="str">
        <f>IFERROR(VLOOKUP($B31,'Song Stats'!$A$1:$Z$101,5,FALSE),"")</f>
        <v/>
      </c>
      <c r="G31" s="73" t="str">
        <f>IFERROR(VLOOKUP($B31,'Song Stats'!$A$1:$Z$101,7,FALSE),"")</f>
        <v/>
      </c>
      <c r="H31" s="73" t="str">
        <f>IFERROR(VLOOKUP($B31,'Song Stats'!$A$1:$Z$101,10,FALSE),"")</f>
        <v/>
      </c>
      <c r="I31" s="73" t="str">
        <f>IFERROR(VLOOKUP($B31,'Song Stats'!$A$1:$Z$101,8,FALSE),"")</f>
        <v/>
      </c>
      <c r="J31" s="73" t="str">
        <f>IFERROR(VLOOKUP($B31,'Song Stats'!$A$1:$Z$101,21,FALSE),"")</f>
        <v/>
      </c>
      <c r="K31" s="73" t="str">
        <f>IFERROR(VLOOKUP($B31,'Song Stats'!$A$1:$Z$101,22,FALSE),"")</f>
        <v/>
      </c>
      <c r="L31" s="73" t="str">
        <f>IFERROR(IF(OR(D31=1,D31="Y"),VLOOKUP($B31,'Song Stats'!$A$1:$Z$101,24,FALSE),""),"")</f>
        <v/>
      </c>
      <c r="M31" s="73" t="str">
        <f>IFERROR(IF(OR(D31=1,D31="Y"),VLOOKUP($B31,'Song Stats'!$A$1:$Z$101,26,FALSE),""),"")</f>
        <v/>
      </c>
      <c r="N31" s="73" t="str">
        <f>IFERROR(VLOOKUP($B31,'Song Stats'!$A$1:$Z$101,25,FALSE),"")</f>
        <v/>
      </c>
      <c r="O31" s="74" t="str">
        <f t="shared" si="1"/>
        <v/>
      </c>
      <c r="P31" s="22"/>
      <c r="Q31" s="5"/>
      <c r="R31" s="21"/>
      <c r="S31" s="89" t="s">
        <v>312</v>
      </c>
      <c r="T31" s="51">
        <f>IFERROR(ROUNDDOWN(AVERAGE($F$15:$F$40),1),0)</f>
        <v>0</v>
      </c>
      <c r="U31" s="22"/>
      <c r="V31" s="22"/>
      <c r="W31" s="22"/>
      <c r="X31" s="22"/>
      <c r="Y31" s="24"/>
      <c r="Z31" s="25"/>
      <c r="AA31" s="5"/>
      <c r="AB31">
        <f t="shared" si="2"/>
        <v>0</v>
      </c>
      <c r="AC31">
        <f t="shared" si="3"/>
        <v>0</v>
      </c>
      <c r="AD31">
        <f t="shared" si="4"/>
        <v>0</v>
      </c>
    </row>
    <row r="32" ht="12.75" customHeight="1">
      <c r="A32" s="22"/>
      <c r="B32" s="71"/>
      <c r="C32" s="77"/>
      <c r="D32" s="71"/>
      <c r="E32" s="73" t="str">
        <f>IFERROR(VLOOKUP($B32,'Song Stats'!$A$1:$Z$101,6,FALSE),"")</f>
        <v/>
      </c>
      <c r="F32" s="73" t="str">
        <f>IFERROR(VLOOKUP($B32,'Song Stats'!$A$1:$Z$101,5,FALSE),"")</f>
        <v/>
      </c>
      <c r="G32" s="73" t="str">
        <f>IFERROR(VLOOKUP($B32,'Song Stats'!$A$1:$Z$101,7,FALSE),"")</f>
        <v/>
      </c>
      <c r="H32" s="73" t="str">
        <f>IFERROR(VLOOKUP($B32,'Song Stats'!$A$1:$Z$101,10,FALSE),"")</f>
        <v/>
      </c>
      <c r="I32" s="73" t="str">
        <f>IFERROR(VLOOKUP($B32,'Song Stats'!$A$1:$Z$101,8,FALSE),"")</f>
        <v/>
      </c>
      <c r="J32" s="73" t="str">
        <f>IFERROR(VLOOKUP($B32,'Song Stats'!$A$1:$Z$101,21,FALSE),"")</f>
        <v/>
      </c>
      <c r="K32" s="73" t="str">
        <f>IFERROR(VLOOKUP($B32,'Song Stats'!$A$1:$Z$101,22,FALSE),"")</f>
        <v/>
      </c>
      <c r="L32" s="73" t="str">
        <f>IFERROR(IF(OR(D32=1,D32="Y"),VLOOKUP($B32,'Song Stats'!$A$1:$Z$101,24,FALSE),""),"")</f>
        <v/>
      </c>
      <c r="M32" s="73" t="str">
        <f>IFERROR(IF(OR(D32=1,D32="Y"),VLOOKUP($B32,'Song Stats'!$A$1:$Z$101,26,FALSE),""),"")</f>
        <v/>
      </c>
      <c r="N32" s="73" t="str">
        <f>IFERROR(VLOOKUP($B32,'Song Stats'!$A$1:$Z$101,25,FALSE),"")</f>
        <v/>
      </c>
      <c r="O32" s="74" t="str">
        <f t="shared" si="1"/>
        <v/>
      </c>
      <c r="P32" s="22"/>
      <c r="Q32" s="5"/>
      <c r="R32" s="21"/>
      <c r="S32" s="90" t="s">
        <v>313</v>
      </c>
      <c r="T32" s="91">
        <f>IFERROR(ROUNDDOWN(AVERAGE($G$15:$G$40),0),0)</f>
        <v>0</v>
      </c>
      <c r="U32" s="22"/>
      <c r="V32" s="22"/>
      <c r="W32" s="22"/>
      <c r="X32" s="22"/>
      <c r="Y32" s="24"/>
      <c r="Z32" s="25"/>
      <c r="AA32" s="5"/>
      <c r="AB32">
        <f t="shared" si="2"/>
        <v>0</v>
      </c>
      <c r="AC32">
        <f t="shared" si="3"/>
        <v>0</v>
      </c>
      <c r="AD32">
        <f t="shared" si="4"/>
        <v>0</v>
      </c>
    </row>
    <row r="33" ht="12.75" customHeight="1">
      <c r="A33" s="22"/>
      <c r="B33" s="71"/>
      <c r="C33" s="77"/>
      <c r="D33" s="71"/>
      <c r="E33" s="73" t="str">
        <f>IFERROR(VLOOKUP($B33,'Song Stats'!$A$1:$Z$101,6,FALSE),"")</f>
        <v/>
      </c>
      <c r="F33" s="73" t="str">
        <f>IFERROR(VLOOKUP($B33,'Song Stats'!$A$1:$Z$101,5,FALSE),"")</f>
        <v/>
      </c>
      <c r="G33" s="73" t="str">
        <f>IFERROR(VLOOKUP($B33,'Song Stats'!$A$1:$Z$101,7,FALSE),"")</f>
        <v/>
      </c>
      <c r="H33" s="73" t="str">
        <f>IFERROR(VLOOKUP($B33,'Song Stats'!$A$1:$Z$101,10,FALSE),"")</f>
        <v/>
      </c>
      <c r="I33" s="73" t="str">
        <f>IFERROR(VLOOKUP($B33,'Song Stats'!$A$1:$Z$101,8,FALSE),"")</f>
        <v/>
      </c>
      <c r="J33" s="73" t="str">
        <f>IFERROR(VLOOKUP($B33,'Song Stats'!$A$1:$Z$101,21,FALSE),"")</f>
        <v/>
      </c>
      <c r="K33" s="73" t="str">
        <f>IFERROR(VLOOKUP($B33,'Song Stats'!$A$1:$Z$101,22,FALSE),"")</f>
        <v/>
      </c>
      <c r="L33" s="73" t="str">
        <f>IFERROR(IF(OR(D33=1,D33="Y"),VLOOKUP($B33,'Song Stats'!$A$1:$Z$101,24,FALSE),""),"")</f>
        <v/>
      </c>
      <c r="M33" s="73" t="str">
        <f>IFERROR(IF(OR(D33=1,D33="Y"),VLOOKUP($B33,'Song Stats'!$A$1:$Z$101,26,FALSE),""),"")</f>
        <v/>
      </c>
      <c r="N33" s="73" t="str">
        <f>IFERROR(VLOOKUP($B33,'Song Stats'!$A$1:$Z$101,25,FALSE),"")</f>
        <v/>
      </c>
      <c r="O33" s="74" t="str">
        <f t="shared" si="1"/>
        <v/>
      </c>
      <c r="P33" s="22"/>
      <c r="Q33" s="5"/>
      <c r="R33" s="92"/>
      <c r="S33" s="93"/>
      <c r="T33" s="93"/>
      <c r="U33" s="93"/>
      <c r="V33" s="93"/>
      <c r="W33" s="93"/>
      <c r="X33" s="93"/>
      <c r="Y33" s="94"/>
      <c r="Z33" s="95"/>
      <c r="AA33" s="5"/>
      <c r="AB33">
        <f t="shared" si="2"/>
        <v>0</v>
      </c>
      <c r="AC33">
        <f t="shared" si="3"/>
        <v>0</v>
      </c>
      <c r="AD33">
        <f t="shared" si="4"/>
        <v>0</v>
      </c>
    </row>
    <row r="34" ht="12.75" customHeight="1">
      <c r="A34" s="22"/>
      <c r="B34" s="71"/>
      <c r="C34" s="77"/>
      <c r="D34" s="71"/>
      <c r="E34" s="73" t="str">
        <f>IFERROR(VLOOKUP($B34,'Song Stats'!$A$1:$Z$101,6,FALSE),"")</f>
        <v/>
      </c>
      <c r="F34" s="73" t="str">
        <f>IFERROR(VLOOKUP($B34,'Song Stats'!$A$1:$Z$101,5,FALSE),"")</f>
        <v/>
      </c>
      <c r="G34" s="73" t="str">
        <f>IFERROR(VLOOKUP($B34,'Song Stats'!$A$1:$Z$101,7,FALSE),"")</f>
        <v/>
      </c>
      <c r="H34" s="73" t="str">
        <f>IFERROR(VLOOKUP($B34,'Song Stats'!$A$1:$Z$101,10,FALSE),"")</f>
        <v/>
      </c>
      <c r="I34" s="73" t="str">
        <f>IFERROR(VLOOKUP($B34,'Song Stats'!$A$1:$Z$101,8,FALSE),"")</f>
        <v/>
      </c>
      <c r="J34" s="73" t="str">
        <f>IFERROR(VLOOKUP($B34,'Song Stats'!$A$1:$Z$101,21,FALSE),"")</f>
        <v/>
      </c>
      <c r="K34" s="73" t="str">
        <f>IFERROR(VLOOKUP($B34,'Song Stats'!$A$1:$Z$101,22,FALSE),"")</f>
        <v/>
      </c>
      <c r="L34" s="73" t="str">
        <f>IFERROR(IF(OR(D34=1,D34="Y"),VLOOKUP($B34,'Song Stats'!$A$1:$Z$101,24,FALSE),""),"")</f>
        <v/>
      </c>
      <c r="M34" s="73" t="str">
        <f>IFERROR(IF(OR(D34=1,D34="Y"),VLOOKUP($B34,'Song Stats'!$A$1:$Z$101,26,FALSE),""),"")</f>
        <v/>
      </c>
      <c r="N34" s="73" t="str">
        <f>IFERROR(VLOOKUP($B34,'Song Stats'!$A$1:$Z$101,25,FALSE),"")</f>
        <v/>
      </c>
      <c r="O34" s="74" t="str">
        <f t="shared" si="1"/>
        <v/>
      </c>
      <c r="P34" s="22"/>
      <c r="Q34" s="5"/>
      <c r="R34" s="5"/>
      <c r="S34" s="5"/>
      <c r="T34" s="5"/>
      <c r="U34" s="5"/>
      <c r="V34" s="5"/>
      <c r="W34" s="5"/>
      <c r="X34" s="5"/>
      <c r="Y34" s="96"/>
      <c r="Z34" s="96"/>
      <c r="AA34" s="5"/>
      <c r="AB34">
        <f t="shared" si="2"/>
        <v>0</v>
      </c>
      <c r="AC34">
        <f t="shared" si="3"/>
        <v>0</v>
      </c>
      <c r="AD34">
        <f t="shared" si="4"/>
        <v>0</v>
      </c>
    </row>
    <row r="35" ht="12.75" customHeight="1">
      <c r="A35" s="22"/>
      <c r="B35" s="71"/>
      <c r="C35" s="77"/>
      <c r="D35" s="71"/>
      <c r="E35" s="73" t="str">
        <f>IFERROR(VLOOKUP($B35,'Song Stats'!$A$1:$Z$101,6,FALSE),"")</f>
        <v/>
      </c>
      <c r="F35" s="73" t="str">
        <f>IFERROR(VLOOKUP($B35,'Song Stats'!$A$1:$Z$101,5,FALSE),"")</f>
        <v/>
      </c>
      <c r="G35" s="73" t="str">
        <f>IFERROR(VLOOKUP($B35,'Song Stats'!$A$1:$Z$101,7,FALSE),"")</f>
        <v/>
      </c>
      <c r="H35" s="73" t="str">
        <f>IFERROR(VLOOKUP($B35,'Song Stats'!$A$1:$Z$101,10,FALSE),"")</f>
        <v/>
      </c>
      <c r="I35" s="73" t="str">
        <f>IFERROR(VLOOKUP($B35,'Song Stats'!$A$1:$Z$101,8,FALSE),"")</f>
        <v/>
      </c>
      <c r="J35" s="73" t="str">
        <f>IFERROR(VLOOKUP($B35,'Song Stats'!$A$1:$Z$101,21,FALSE),"")</f>
        <v/>
      </c>
      <c r="K35" s="73" t="str">
        <f>IFERROR(VLOOKUP($B35,'Song Stats'!$A$1:$Z$101,22,FALSE),"")</f>
        <v/>
      </c>
      <c r="L35" s="73" t="str">
        <f>IFERROR(IF(OR(D35=1,D35="Y"),VLOOKUP($B35,'Song Stats'!$A$1:$Z$101,24,FALSE),""),"")</f>
        <v/>
      </c>
      <c r="M35" s="73" t="str">
        <f>IFERROR(IF(OR(D35=1,D35="Y"),VLOOKUP($B35,'Song Stats'!$A$1:$Z$101,26,FALSE),""),"")</f>
        <v/>
      </c>
      <c r="N35" s="73" t="str">
        <f>IFERROR(VLOOKUP($B35,'Song Stats'!$A$1:$Z$101,25,FALSE),"")</f>
        <v/>
      </c>
      <c r="O35" s="74" t="str">
        <f t="shared" si="1"/>
        <v/>
      </c>
      <c r="P35" s="22"/>
      <c r="Q35" s="5"/>
      <c r="R35" s="5"/>
      <c r="S35" s="5"/>
      <c r="T35" s="5"/>
      <c r="U35" s="5"/>
      <c r="V35" s="5"/>
      <c r="W35" s="5"/>
      <c r="X35" s="5"/>
      <c r="Y35" s="96"/>
      <c r="Z35" s="96"/>
      <c r="AA35" s="5"/>
      <c r="AB35">
        <f t="shared" si="2"/>
        <v>0</v>
      </c>
      <c r="AC35">
        <f t="shared" si="3"/>
        <v>0</v>
      </c>
      <c r="AD35">
        <f t="shared" si="4"/>
        <v>0</v>
      </c>
    </row>
    <row r="36" ht="12.75" customHeight="1">
      <c r="A36" s="22"/>
      <c r="B36" s="71"/>
      <c r="C36" s="77"/>
      <c r="D36" s="71"/>
      <c r="E36" s="73" t="str">
        <f>IFERROR(VLOOKUP($B36,'Song Stats'!$A$1:$Z$101,6,FALSE),"")</f>
        <v/>
      </c>
      <c r="F36" s="73" t="str">
        <f>IFERROR(VLOOKUP($B36,'Song Stats'!$A$1:$Z$101,5,FALSE),"")</f>
        <v/>
      </c>
      <c r="G36" s="73" t="str">
        <f>IFERROR(VLOOKUP($B36,'Song Stats'!$A$1:$Z$101,7,FALSE),"")</f>
        <v/>
      </c>
      <c r="H36" s="73" t="str">
        <f>IFERROR(VLOOKUP($B36,'Song Stats'!$A$1:$Z$101,10,FALSE),"")</f>
        <v/>
      </c>
      <c r="I36" s="73" t="str">
        <f>IFERROR(VLOOKUP($B36,'Song Stats'!$A$1:$Z$101,8,FALSE),"")</f>
        <v/>
      </c>
      <c r="J36" s="73" t="str">
        <f>IFERROR(VLOOKUP($B36,'Song Stats'!$A$1:$Z$101,21,FALSE),"")</f>
        <v/>
      </c>
      <c r="K36" s="73" t="str">
        <f>IFERROR(VLOOKUP($B36,'Song Stats'!$A$1:$Z$101,22,FALSE),"")</f>
        <v/>
      </c>
      <c r="L36" s="73" t="str">
        <f>IFERROR(IF(OR(D36=1,D36="Y"),VLOOKUP($B36,'Song Stats'!$A$1:$Z$101,24,FALSE),""),"")</f>
        <v/>
      </c>
      <c r="M36" s="73" t="str">
        <f>IFERROR(IF(OR(D36=1,D36="Y"),VLOOKUP($B36,'Song Stats'!$A$1:$Z$101,26,FALSE),""),"")</f>
        <v/>
      </c>
      <c r="N36" s="73" t="str">
        <f>IFERROR(VLOOKUP($B36,'Song Stats'!$A$1:$Z$101,25,FALSE),"")</f>
        <v/>
      </c>
      <c r="O36" s="74" t="str">
        <f t="shared" si="1"/>
        <v/>
      </c>
      <c r="P36" s="22"/>
      <c r="Q36" s="5"/>
      <c r="R36" s="5"/>
      <c r="S36" s="5"/>
      <c r="T36" s="5"/>
      <c r="U36" s="5"/>
      <c r="V36" s="5"/>
      <c r="W36" s="5"/>
      <c r="X36" s="5"/>
      <c r="Y36" s="96"/>
      <c r="Z36" s="96"/>
      <c r="AA36" s="5"/>
      <c r="AB36">
        <f t="shared" si="2"/>
        <v>0</v>
      </c>
      <c r="AC36">
        <f t="shared" si="3"/>
        <v>0</v>
      </c>
      <c r="AD36">
        <f t="shared" si="4"/>
        <v>0</v>
      </c>
    </row>
    <row r="37" ht="12.75" customHeight="1">
      <c r="A37" s="22"/>
      <c r="B37" s="71"/>
      <c r="C37" s="77"/>
      <c r="D37" s="71"/>
      <c r="E37" s="73" t="str">
        <f>IFERROR(VLOOKUP($B37,'Song Stats'!$A$1:$Z$101,6,FALSE),"")</f>
        <v/>
      </c>
      <c r="F37" s="73" t="str">
        <f>IFERROR(VLOOKUP($B37,'Song Stats'!$A$1:$Z$101,5,FALSE),"")</f>
        <v/>
      </c>
      <c r="G37" s="73" t="str">
        <f>IFERROR(VLOOKUP($B37,'Song Stats'!$A$1:$Z$101,7,FALSE),"")</f>
        <v/>
      </c>
      <c r="H37" s="73" t="str">
        <f>IFERROR(VLOOKUP($B37,'Song Stats'!$A$1:$Z$101,10,FALSE),"")</f>
        <v/>
      </c>
      <c r="I37" s="73" t="str">
        <f>IFERROR(VLOOKUP($B37,'Song Stats'!$A$1:$Z$101,8,FALSE),"")</f>
        <v/>
      </c>
      <c r="J37" s="73" t="str">
        <f>IFERROR(VLOOKUP($B37,'Song Stats'!$A$1:$Z$101,21,FALSE),"")</f>
        <v/>
      </c>
      <c r="K37" s="73" t="str">
        <f>IFERROR(VLOOKUP($B37,'Song Stats'!$A$1:$Z$101,22,FALSE),"")</f>
        <v/>
      </c>
      <c r="L37" s="73" t="str">
        <f>IFERROR(IF(OR(D37=1,D37="Y"),VLOOKUP($B37,'Song Stats'!$A$1:$Z$101,24,FALSE),""),"")</f>
        <v/>
      </c>
      <c r="M37" s="73" t="str">
        <f>IFERROR(IF(OR(D37=1,D37="Y"),VLOOKUP($B37,'Song Stats'!$A$1:$Z$101,26,FALSE),""),"")</f>
        <v/>
      </c>
      <c r="N37" s="73" t="str">
        <f>IFERROR(VLOOKUP($B37,'Song Stats'!$A$1:$Z$101,25,FALSE),"")</f>
        <v/>
      </c>
      <c r="O37" s="74" t="str">
        <f t="shared" si="1"/>
        <v/>
      </c>
      <c r="P37" s="22"/>
      <c r="Q37" s="5"/>
      <c r="R37" s="5"/>
      <c r="S37" s="5"/>
      <c r="T37" s="5"/>
      <c r="U37" s="5"/>
      <c r="V37" s="5"/>
      <c r="W37" s="5"/>
      <c r="X37" s="5"/>
      <c r="Y37" s="96"/>
      <c r="Z37" s="96"/>
      <c r="AA37" s="5"/>
      <c r="AB37">
        <f t="shared" si="2"/>
        <v>0</v>
      </c>
      <c r="AC37">
        <f t="shared" si="3"/>
        <v>0</v>
      </c>
      <c r="AD37">
        <f t="shared" si="4"/>
        <v>0</v>
      </c>
    </row>
    <row r="38" ht="12.75" customHeight="1">
      <c r="A38" s="22"/>
      <c r="B38" s="71"/>
      <c r="C38" s="77"/>
      <c r="D38" s="71"/>
      <c r="E38" s="73" t="str">
        <f>IFERROR(VLOOKUP($B38,'Song Stats'!$A$1:$Z$101,6,FALSE),"")</f>
        <v/>
      </c>
      <c r="F38" s="73" t="str">
        <f>IFERROR(VLOOKUP($B38,'Song Stats'!$A$1:$Z$101,5,FALSE),"")</f>
        <v/>
      </c>
      <c r="G38" s="73" t="str">
        <f>IFERROR(VLOOKUP($B38,'Song Stats'!$A$1:$Z$101,7,FALSE),"")</f>
        <v/>
      </c>
      <c r="H38" s="73" t="str">
        <f>IFERROR(VLOOKUP($B38,'Song Stats'!$A$1:$Z$101,10,FALSE),"")</f>
        <v/>
      </c>
      <c r="I38" s="73" t="str">
        <f>IFERROR(VLOOKUP($B38,'Song Stats'!$A$1:$Z$101,8,FALSE),"")</f>
        <v/>
      </c>
      <c r="J38" s="73" t="str">
        <f>IFERROR(VLOOKUP($B38,'Song Stats'!$A$1:$Z$101,21,FALSE),"")</f>
        <v/>
      </c>
      <c r="K38" s="73" t="str">
        <f>IFERROR(VLOOKUP($B38,'Song Stats'!$A$1:$Z$101,22,FALSE),"")</f>
        <v/>
      </c>
      <c r="L38" s="73" t="str">
        <f>IFERROR(IF(OR(D38=1,D38="Y"),VLOOKUP($B38,'Song Stats'!$A$1:$Z$101,24,FALSE),""),"")</f>
        <v/>
      </c>
      <c r="M38" s="73" t="str">
        <f>IFERROR(IF(OR(D38=1,D38="Y"),VLOOKUP($B38,'Song Stats'!$A$1:$Z$101,26,FALSE),""),"")</f>
        <v/>
      </c>
      <c r="N38" s="73" t="str">
        <f>IFERROR(VLOOKUP($B38,'Song Stats'!$A$1:$Z$101,25,FALSE),"")</f>
        <v/>
      </c>
      <c r="O38" s="74" t="str">
        <f t="shared" si="1"/>
        <v/>
      </c>
      <c r="P38" s="22"/>
      <c r="Q38" s="5"/>
      <c r="R38" s="5"/>
      <c r="S38" s="5"/>
      <c r="T38" s="5"/>
      <c r="U38" s="5"/>
      <c r="V38" s="5"/>
      <c r="W38" s="5"/>
      <c r="X38" s="5"/>
      <c r="Y38" s="96"/>
      <c r="Z38" s="96"/>
      <c r="AA38" s="5"/>
      <c r="AB38">
        <f t="shared" si="2"/>
        <v>0</v>
      </c>
      <c r="AC38">
        <f t="shared" si="3"/>
        <v>0</v>
      </c>
      <c r="AD38">
        <f t="shared" si="4"/>
        <v>0</v>
      </c>
    </row>
    <row r="39" ht="12.75" customHeight="1">
      <c r="A39" s="22"/>
      <c r="B39" s="71"/>
      <c r="C39" s="77"/>
      <c r="D39" s="71"/>
      <c r="E39" s="73" t="str">
        <f>IFERROR(VLOOKUP($B39,'Song Stats'!$A$1:$Z$101,6,FALSE),"")</f>
        <v/>
      </c>
      <c r="F39" s="73" t="str">
        <f>IFERROR(VLOOKUP($B39,'Song Stats'!$A$1:$Z$101,5,FALSE),"")</f>
        <v/>
      </c>
      <c r="G39" s="73" t="str">
        <f>IFERROR(VLOOKUP($B39,'Song Stats'!$A$1:$Z$101,7,FALSE),"")</f>
        <v/>
      </c>
      <c r="H39" s="73" t="str">
        <f>IFERROR(VLOOKUP($B39,'Song Stats'!$A$1:$Z$101,10,FALSE),"")</f>
        <v/>
      </c>
      <c r="I39" s="73" t="str">
        <f>IFERROR(VLOOKUP($B39,'Song Stats'!$A$1:$Z$101,8,FALSE),"")</f>
        <v/>
      </c>
      <c r="J39" s="73" t="str">
        <f>IFERROR(VLOOKUP($B39,'Song Stats'!$A$1:$Z$101,21,FALSE),"")</f>
        <v/>
      </c>
      <c r="K39" s="73" t="str">
        <f>IFERROR(VLOOKUP($B39,'Song Stats'!$A$1:$Z$101,22,FALSE),"")</f>
        <v/>
      </c>
      <c r="L39" s="73" t="str">
        <f>IFERROR(IF(OR(D39=1,D39="Y"),VLOOKUP($B39,'Song Stats'!$A$1:$Z$101,24,FALSE),""),"")</f>
        <v/>
      </c>
      <c r="M39" s="73" t="str">
        <f>IFERROR(IF(OR(D39=1,D39="Y"),VLOOKUP($B39,'Song Stats'!$A$1:$Z$101,26,FALSE),""),"")</f>
        <v/>
      </c>
      <c r="N39" s="73" t="str">
        <f>IFERROR(VLOOKUP($B39,'Song Stats'!$A$1:$Z$101,25,FALSE),"")</f>
        <v/>
      </c>
      <c r="O39" s="74" t="str">
        <f t="shared" si="1"/>
        <v/>
      </c>
      <c r="P39" s="22"/>
      <c r="Q39" s="5"/>
      <c r="R39" s="5"/>
      <c r="S39" s="5"/>
      <c r="T39" s="5"/>
      <c r="U39" s="5"/>
      <c r="V39" s="5"/>
      <c r="W39" s="5"/>
      <c r="X39" s="5"/>
      <c r="Y39" s="96"/>
      <c r="Z39" s="96"/>
      <c r="AA39" s="5"/>
      <c r="AB39">
        <f t="shared" si="2"/>
        <v>0</v>
      </c>
      <c r="AC39">
        <f t="shared" si="3"/>
        <v>0</v>
      </c>
      <c r="AD39">
        <f t="shared" si="4"/>
        <v>0</v>
      </c>
    </row>
    <row r="40" ht="12.75" customHeight="1">
      <c r="A40" s="22"/>
      <c r="B40" s="71"/>
      <c r="C40" s="77"/>
      <c r="D40" s="71"/>
      <c r="E40" s="73" t="str">
        <f>IFERROR(VLOOKUP($B40,'Song Stats'!$A$1:$Z$101,6,FALSE),"")</f>
        <v/>
      </c>
      <c r="F40" s="73" t="str">
        <f>IFERROR(VLOOKUP($B40,'Song Stats'!$A$1:$Z$101,5,FALSE),"")</f>
        <v/>
      </c>
      <c r="G40" s="73" t="str">
        <f>IFERROR(VLOOKUP($B40,'Song Stats'!$A$1:$Z$101,7,FALSE),"")</f>
        <v/>
      </c>
      <c r="H40" s="73" t="str">
        <f>IFERROR(VLOOKUP($B40,'Song Stats'!$A$1:$Z$101,10,FALSE),"")</f>
        <v/>
      </c>
      <c r="I40" s="73" t="str">
        <f>IFERROR(VLOOKUP($B40,'Song Stats'!$A$1:$Z$101,8,FALSE),"")</f>
        <v/>
      </c>
      <c r="J40" s="73" t="str">
        <f>IFERROR(VLOOKUP($B40,'Song Stats'!$A$1:$Z$101,21,FALSE),"")</f>
        <v/>
      </c>
      <c r="K40" s="73" t="str">
        <f>IFERROR(VLOOKUP($B40,'Song Stats'!$A$1:$Z$101,22,FALSE),"")</f>
        <v/>
      </c>
      <c r="L40" s="73" t="str">
        <f>IFERROR(IF(OR(D40=1,D40="Y"),VLOOKUP($B40,'Song Stats'!$A$1:$Z$101,24,FALSE),""),"")</f>
        <v/>
      </c>
      <c r="M40" s="73" t="str">
        <f>IFERROR(IF(OR(D40=1,D40="Y"),VLOOKUP($B40,'Song Stats'!$A$1:$Z$101,26,FALSE),""),"")</f>
        <v/>
      </c>
      <c r="N40" s="73" t="str">
        <f>IFERROR(VLOOKUP($B40,'Song Stats'!$A$1:$Z$101,25,FALSE),"")</f>
        <v/>
      </c>
      <c r="O40" s="74" t="str">
        <f t="shared" si="1"/>
        <v/>
      </c>
      <c r="P40" s="22"/>
      <c r="Q40" s="5"/>
      <c r="R40" s="5"/>
      <c r="S40" s="5"/>
      <c r="T40" s="5"/>
      <c r="U40" s="5"/>
      <c r="V40" s="5"/>
      <c r="W40" s="5"/>
      <c r="X40" s="5"/>
      <c r="Y40" s="96"/>
      <c r="Z40" s="96"/>
      <c r="AA40" s="5"/>
      <c r="AB40">
        <f t="shared" si="2"/>
        <v>0</v>
      </c>
      <c r="AC40">
        <f t="shared" si="3"/>
        <v>0</v>
      </c>
      <c r="AD40">
        <f t="shared" si="4"/>
        <v>0</v>
      </c>
    </row>
    <row r="41" ht="12.75" customHeight="1">
      <c r="A41" s="22"/>
      <c r="B41" s="22"/>
      <c r="C41" s="2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/>
      <c r="P41" s="22"/>
      <c r="Q41" s="5"/>
      <c r="R41" s="5"/>
      <c r="S41" s="5"/>
      <c r="T41" s="5"/>
      <c r="U41" s="5"/>
      <c r="V41" s="5"/>
      <c r="W41" s="5"/>
      <c r="X41" s="5"/>
      <c r="Y41" s="96"/>
      <c r="Z41" s="96"/>
      <c r="AA41" s="5"/>
    </row>
    <row r="42" ht="12.75" customHeight="1">
      <c r="B42" s="97" t="s">
        <v>314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Y42" s="98"/>
      <c r="Z42" s="98"/>
    </row>
    <row r="43" ht="12.75" customHeight="1">
      <c r="B43" s="97" t="s">
        <v>315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Y43" s="98"/>
      <c r="Z43" s="98"/>
    </row>
    <row r="44" ht="12.75" customHeight="1"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Y44" s="98"/>
      <c r="Z44" s="98"/>
    </row>
    <row r="45" ht="12.75" customHeight="1"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Y45" s="98"/>
      <c r="Z45" s="98"/>
    </row>
    <row r="46" ht="12.75" customHeight="1"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Y46" s="98"/>
      <c r="Z46" s="98"/>
    </row>
    <row r="47" ht="12.75" customHeight="1"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Y47" s="98"/>
      <c r="Z47" s="98"/>
    </row>
    <row r="48" ht="12.75" customHeight="1"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Y48" s="98"/>
      <c r="Z48" s="98"/>
    </row>
    <row r="49" ht="12.75" customHeight="1"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Y49" s="98"/>
      <c r="Z49" s="98"/>
    </row>
    <row r="50" ht="12.75" customHeight="1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Y50" s="98"/>
      <c r="Z50" s="98"/>
    </row>
    <row r="51" ht="12.75" customHeight="1"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Y51" s="98"/>
      <c r="Z51" s="98"/>
    </row>
    <row r="52" ht="12.75" customHeight="1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Y52" s="98"/>
      <c r="Z52" s="98"/>
    </row>
    <row r="53" ht="12.75" customHeight="1"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Y53" s="98"/>
      <c r="Z53" s="98"/>
    </row>
    <row r="54" ht="12.75" customHeight="1"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Y54" s="98"/>
      <c r="Z54" s="98"/>
    </row>
    <row r="55" ht="12.75" customHeight="1"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Y55" s="98"/>
      <c r="Z55" s="98"/>
    </row>
    <row r="56" ht="12.75" customHeight="1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Y56" s="98"/>
      <c r="Z56" s="98"/>
    </row>
    <row r="57" ht="12.75" customHeight="1"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Y57" s="98"/>
      <c r="Z57" s="98"/>
    </row>
    <row r="58" ht="12.75" customHeight="1"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Y58" s="98"/>
      <c r="Z58" s="98"/>
    </row>
    <row r="59" ht="12.75" customHeight="1"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Y59" s="98"/>
      <c r="Z59" s="98"/>
    </row>
    <row r="60" ht="12.75" customHeight="1"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Y60" s="98"/>
      <c r="Z60" s="98"/>
    </row>
    <row r="61" ht="12.75" customHeight="1"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Y61" s="98"/>
      <c r="Z61" s="98"/>
    </row>
    <row r="62" ht="12.75" customHeight="1"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Y62" s="98"/>
      <c r="Z62" s="98"/>
    </row>
    <row r="63" ht="12.75" customHeight="1"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Y63" s="98"/>
      <c r="Z63" s="98"/>
    </row>
    <row r="64" ht="12.75" customHeight="1"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Y64" s="98"/>
      <c r="Z64" s="98"/>
    </row>
    <row r="65" ht="12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Y65" s="98"/>
      <c r="Z65" s="98"/>
    </row>
    <row r="66" ht="12.75" customHeight="1"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Y66" s="98"/>
      <c r="Z66" s="98"/>
    </row>
    <row r="67" ht="12.75" customHeight="1"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Y67" s="98"/>
      <c r="Z67" s="98"/>
    </row>
    <row r="68" ht="12.75" customHeight="1"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Y68" s="98"/>
      <c r="Z68" s="98"/>
    </row>
    <row r="69" ht="12.75" customHeight="1"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Y69" s="98"/>
      <c r="Z69" s="98"/>
    </row>
    <row r="70" ht="12.75" customHeight="1"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Y70" s="98"/>
      <c r="Z70" s="98"/>
    </row>
    <row r="71" ht="12.75" customHeight="1"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Y71" s="98"/>
      <c r="Z71" s="98"/>
    </row>
    <row r="72" ht="12.75" customHeight="1"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Y72" s="98"/>
      <c r="Z72" s="98"/>
    </row>
    <row r="73" ht="12.75" customHeight="1"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Y73" s="98"/>
      <c r="Z73" s="98"/>
    </row>
    <row r="74" ht="12.75" customHeight="1"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Y74" s="98"/>
      <c r="Z74" s="98"/>
    </row>
    <row r="75" ht="12.75" customHeight="1"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Y75" s="98"/>
      <c r="Z75" s="98"/>
    </row>
    <row r="76" ht="12.75" customHeight="1"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Y76" s="98"/>
      <c r="Z76" s="98"/>
    </row>
    <row r="77" ht="12.75" customHeight="1"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Y77" s="98"/>
      <c r="Z77" s="98"/>
    </row>
    <row r="78" ht="12.75" customHeight="1"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Y78" s="98"/>
      <c r="Z78" s="98"/>
    </row>
    <row r="79" ht="12.75" customHeight="1"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Y79" s="98"/>
      <c r="Z79" s="98"/>
    </row>
    <row r="80" ht="12.75" customHeight="1"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Y80" s="98"/>
      <c r="Z80" s="98"/>
    </row>
    <row r="81" ht="12.75" customHeight="1"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Y81" s="98"/>
      <c r="Z81" s="98"/>
    </row>
    <row r="82" ht="12.75" customHeight="1"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Y82" s="98"/>
      <c r="Z82" s="98"/>
    </row>
    <row r="83" ht="12.75" customHeight="1"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Y83" s="98"/>
      <c r="Z83" s="98"/>
    </row>
    <row r="84" ht="12.75" customHeight="1"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Y84" s="98"/>
      <c r="Z84" s="98"/>
    </row>
    <row r="85" ht="12.75" customHeight="1"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Y85" s="98"/>
      <c r="Z85" s="98"/>
    </row>
    <row r="86" ht="12.75" customHeight="1"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Y86" s="98"/>
      <c r="Z86" s="98"/>
    </row>
    <row r="87" ht="12.75" customHeight="1"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Y87" s="98"/>
      <c r="Z87" s="98"/>
    </row>
    <row r="88" ht="12.75" customHeight="1"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Y88" s="98"/>
      <c r="Z88" s="98"/>
    </row>
    <row r="89" ht="12.75" customHeight="1"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Y89" s="98"/>
      <c r="Z89" s="98"/>
    </row>
    <row r="90" ht="12.75" customHeight="1"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Y90" s="98"/>
      <c r="Z90" s="98"/>
    </row>
    <row r="91" ht="12.75" customHeight="1"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Y91" s="98"/>
      <c r="Z91" s="98"/>
    </row>
    <row r="92" ht="12.75" customHeight="1"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Y92" s="98"/>
      <c r="Z92" s="98"/>
    </row>
    <row r="93" ht="12.75" customHeight="1"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Y93" s="98"/>
      <c r="Z93" s="98"/>
    </row>
    <row r="94" ht="12.75" customHeight="1"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Y94" s="98"/>
      <c r="Z94" s="98"/>
    </row>
    <row r="95" ht="12.75" customHeight="1"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Y95" s="98"/>
      <c r="Z95" s="98"/>
    </row>
    <row r="96" ht="12.75" customHeight="1"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Y96" s="98"/>
      <c r="Z96" s="98"/>
    </row>
    <row r="97" ht="12.75" customHeight="1"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Y97" s="98"/>
      <c r="Z97" s="98"/>
    </row>
    <row r="98" ht="12.75" customHeight="1"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Y98" s="98"/>
      <c r="Z98" s="98"/>
    </row>
    <row r="99" ht="12.75" customHeight="1"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Y99" s="98"/>
      <c r="Z99" s="98"/>
    </row>
    <row r="100" ht="12.75" customHeight="1"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Y100" s="98"/>
      <c r="Z100" s="98"/>
    </row>
    <row r="101" ht="12.75" customHeight="1"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Y101" s="98"/>
      <c r="Z101" s="98"/>
    </row>
    <row r="102" ht="12.75" customHeight="1"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Y102" s="98"/>
      <c r="Z102" s="98"/>
    </row>
    <row r="103" ht="12.75" customHeight="1"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Y103" s="98"/>
      <c r="Z103" s="98"/>
    </row>
    <row r="104" ht="12.75" customHeight="1"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Y104" s="98"/>
      <c r="Z104" s="98"/>
    </row>
    <row r="105" ht="12.75" customHeight="1"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Y105" s="98"/>
      <c r="Z105" s="98"/>
    </row>
    <row r="106" ht="12.75" customHeight="1"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Y106" s="98"/>
      <c r="Z106" s="98"/>
    </row>
    <row r="107" ht="12.75" customHeight="1"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Y107" s="98"/>
      <c r="Z107" s="98"/>
    </row>
    <row r="108" ht="12.75" customHeight="1"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Y108" s="98"/>
      <c r="Z108" s="98"/>
    </row>
    <row r="109" ht="12.75" customHeight="1"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Y109" s="98"/>
      <c r="Z109" s="98"/>
    </row>
    <row r="110" ht="12.75" customHeight="1"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Y110" s="98"/>
      <c r="Z110" s="98"/>
    </row>
    <row r="111" ht="12.75" customHeight="1"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Y111" s="98"/>
      <c r="Z111" s="98"/>
    </row>
    <row r="112" ht="12.75" customHeight="1"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Y112" s="98"/>
      <c r="Z112" s="98"/>
    </row>
    <row r="113" ht="12.75" customHeight="1"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Y113" s="98"/>
      <c r="Z113" s="98"/>
    </row>
    <row r="114" ht="12.75" customHeight="1"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Y114" s="98"/>
      <c r="Z114" s="98"/>
    </row>
    <row r="115" ht="12.75" customHeight="1"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Y115" s="98"/>
      <c r="Z115" s="98"/>
    </row>
    <row r="116" ht="12.75" customHeight="1"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Y116" s="98"/>
      <c r="Z116" s="98"/>
    </row>
    <row r="117" ht="12.75" customHeight="1"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Y117" s="98"/>
      <c r="Z117" s="98"/>
    </row>
    <row r="118" ht="12.75" customHeight="1"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Y118" s="98"/>
      <c r="Z118" s="98"/>
    </row>
    <row r="119" ht="12.75" customHeight="1"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Y119" s="98"/>
      <c r="Z119" s="98"/>
    </row>
    <row r="120" ht="12.75" customHeight="1"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Y120" s="98"/>
      <c r="Z120" s="98"/>
    </row>
    <row r="121" ht="12.75" customHeight="1"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Y121" s="98"/>
      <c r="Z121" s="98"/>
    </row>
    <row r="122" ht="12.75" customHeight="1"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Y122" s="98"/>
      <c r="Z122" s="98"/>
    </row>
    <row r="123" ht="12.75" customHeight="1"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Y123" s="98"/>
      <c r="Z123" s="98"/>
    </row>
    <row r="124" ht="12.75" customHeight="1"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Y124" s="98"/>
      <c r="Z124" s="98"/>
    </row>
    <row r="125" ht="12.75" customHeight="1"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Y125" s="98"/>
      <c r="Z125" s="98"/>
    </row>
    <row r="126" ht="12.75" customHeight="1"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Y126" s="98"/>
      <c r="Z126" s="98"/>
    </row>
    <row r="127" ht="12.75" customHeight="1"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Y127" s="98"/>
      <c r="Z127" s="98"/>
    </row>
    <row r="128" ht="12.75" customHeight="1"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Y128" s="98"/>
      <c r="Z128" s="98"/>
    </row>
    <row r="129" ht="12.75" customHeight="1"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Y129" s="98"/>
      <c r="Z129" s="98"/>
    </row>
    <row r="130" ht="12.75" customHeight="1"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Y130" s="98"/>
      <c r="Z130" s="98"/>
    </row>
    <row r="131" ht="12.75" customHeight="1"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Y131" s="98"/>
      <c r="Z131" s="98"/>
    </row>
    <row r="132" ht="12.75" customHeight="1"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Y132" s="98"/>
      <c r="Z132" s="98"/>
    </row>
    <row r="133" ht="12.75" customHeight="1"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Y133" s="98"/>
      <c r="Z133" s="98"/>
    </row>
    <row r="134" ht="12.75" customHeight="1"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Y134" s="98"/>
      <c r="Z134" s="98"/>
    </row>
    <row r="135" ht="12.75" customHeight="1"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Y135" s="98"/>
      <c r="Z135" s="98"/>
    </row>
    <row r="136" ht="12.75" customHeight="1"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Y136" s="98"/>
      <c r="Z136" s="98"/>
    </row>
    <row r="137" ht="12.75" customHeight="1"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Y137" s="98"/>
      <c r="Z137" s="98"/>
    </row>
    <row r="138" ht="12.75" customHeight="1"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Y138" s="98"/>
      <c r="Z138" s="98"/>
    </row>
    <row r="139" ht="12.75" customHeight="1"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Y139" s="98"/>
      <c r="Z139" s="98"/>
    </row>
    <row r="140" ht="12.75" customHeight="1"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Y140" s="98"/>
      <c r="Z140" s="98"/>
    </row>
    <row r="141" ht="12.75" customHeight="1"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Y141" s="98"/>
      <c r="Z141" s="98"/>
    </row>
    <row r="142" ht="12.75" customHeight="1"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Y142" s="98"/>
      <c r="Z142" s="98"/>
    </row>
    <row r="143" ht="12.75" customHeight="1"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Y143" s="98"/>
      <c r="Z143" s="98"/>
    </row>
    <row r="144" ht="12.75" customHeight="1"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Y144" s="98"/>
      <c r="Z144" s="98"/>
    </row>
    <row r="145" ht="12.75" customHeight="1"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Y145" s="98"/>
      <c r="Z145" s="98"/>
    </row>
    <row r="146" ht="12.75" customHeight="1"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Y146" s="98"/>
      <c r="Z146" s="98"/>
    </row>
    <row r="147" ht="12.75" customHeight="1"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Y147" s="98"/>
      <c r="Z147" s="98"/>
    </row>
    <row r="148" ht="12.75" customHeight="1"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Y148" s="98"/>
      <c r="Z148" s="98"/>
    </row>
    <row r="149" ht="12.75" customHeight="1"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Y149" s="98"/>
      <c r="Z149" s="98"/>
    </row>
    <row r="150" ht="12.75" customHeight="1"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Y150" s="98"/>
      <c r="Z150" s="98"/>
    </row>
    <row r="151" ht="12.75" customHeight="1"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Y151" s="98"/>
      <c r="Z151" s="98"/>
    </row>
    <row r="152" ht="12.75" customHeight="1"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Y152" s="98"/>
      <c r="Z152" s="98"/>
    </row>
    <row r="153" ht="12.75" customHeight="1"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Y153" s="98"/>
      <c r="Z153" s="98"/>
    </row>
    <row r="154" ht="12.75" customHeight="1"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Y154" s="98"/>
      <c r="Z154" s="98"/>
    </row>
    <row r="155" ht="12.75" customHeight="1"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Y155" s="98"/>
      <c r="Z155" s="98"/>
    </row>
    <row r="156" ht="12.75" customHeight="1"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Y156" s="98"/>
      <c r="Z156" s="98"/>
    </row>
    <row r="157" ht="12.75" customHeight="1"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Y157" s="98"/>
      <c r="Z157" s="98"/>
    </row>
    <row r="158" ht="12.75" customHeight="1"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Y158" s="98"/>
      <c r="Z158" s="98"/>
    </row>
    <row r="159" ht="12.75" customHeight="1"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Y159" s="98"/>
      <c r="Z159" s="98"/>
    </row>
    <row r="160" ht="12.75" customHeight="1"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Y160" s="98"/>
      <c r="Z160" s="98"/>
    </row>
    <row r="161" ht="12.75" customHeight="1"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Y161" s="98"/>
      <c r="Z161" s="98"/>
    </row>
    <row r="162" ht="12.75" customHeight="1"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Y162" s="98"/>
      <c r="Z162" s="98"/>
    </row>
    <row r="163" ht="12.75" customHeight="1"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Y163" s="98"/>
      <c r="Z163" s="98"/>
    </row>
    <row r="164" ht="12.75" customHeight="1"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Y164" s="98"/>
      <c r="Z164" s="98"/>
    </row>
    <row r="165" ht="12.75" customHeight="1"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Y165" s="98"/>
      <c r="Z165" s="98"/>
    </row>
    <row r="166" ht="12.75" customHeight="1"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Y166" s="98"/>
      <c r="Z166" s="98"/>
    </row>
    <row r="167" ht="12.75" customHeight="1"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Y167" s="98"/>
      <c r="Z167" s="98"/>
    </row>
    <row r="168" ht="12.75" customHeight="1"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Y168" s="98"/>
      <c r="Z168" s="98"/>
    </row>
    <row r="169" ht="12.75" customHeight="1"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Y169" s="98"/>
      <c r="Z169" s="98"/>
    </row>
    <row r="170" ht="12.75" customHeight="1"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Y170" s="98"/>
      <c r="Z170" s="98"/>
    </row>
    <row r="171" ht="12.75" customHeight="1"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Y171" s="98"/>
      <c r="Z171" s="98"/>
    </row>
    <row r="172" ht="12.75" customHeight="1"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Y172" s="98"/>
      <c r="Z172" s="98"/>
    </row>
    <row r="173" ht="12.75" customHeight="1"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Y173" s="98"/>
      <c r="Z173" s="98"/>
    </row>
    <row r="174" ht="12.75" customHeight="1"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Y174" s="98"/>
      <c r="Z174" s="98"/>
    </row>
    <row r="175" ht="12.75" customHeight="1"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Y175" s="98"/>
      <c r="Z175" s="98"/>
    </row>
    <row r="176" ht="12.75" customHeight="1"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Y176" s="98"/>
      <c r="Z176" s="98"/>
    </row>
    <row r="177" ht="12.75" customHeight="1"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Y177" s="98"/>
      <c r="Z177" s="98"/>
    </row>
    <row r="178" ht="12.75" customHeight="1"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Y178" s="98"/>
      <c r="Z178" s="98"/>
    </row>
    <row r="179" ht="12.75" customHeight="1"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Y179" s="98"/>
      <c r="Z179" s="98"/>
    </row>
    <row r="180" ht="12.75" customHeight="1"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Y180" s="98"/>
      <c r="Z180" s="98"/>
    </row>
    <row r="181" ht="12.75" customHeight="1"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Y181" s="98"/>
      <c r="Z181" s="98"/>
    </row>
    <row r="182" ht="12.75" customHeight="1"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Y182" s="98"/>
      <c r="Z182" s="98"/>
    </row>
    <row r="183" ht="12.75" customHeight="1"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Y183" s="98"/>
      <c r="Z183" s="98"/>
    </row>
    <row r="184" ht="12.75" customHeight="1"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Y184" s="98"/>
      <c r="Z184" s="98"/>
    </row>
    <row r="185" ht="12.75" customHeight="1"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Y185" s="98"/>
      <c r="Z185" s="98"/>
    </row>
    <row r="186" ht="12.75" customHeight="1"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Y186" s="98"/>
      <c r="Z186" s="98"/>
    </row>
    <row r="187" ht="12.75" customHeight="1"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Y187" s="98"/>
      <c r="Z187" s="98"/>
    </row>
    <row r="188" ht="12.75" customHeight="1"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Y188" s="98"/>
      <c r="Z188" s="98"/>
    </row>
    <row r="189" ht="12.75" customHeight="1"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Y189" s="98"/>
      <c r="Z189" s="98"/>
    </row>
    <row r="190" ht="12.75" customHeight="1"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Y190" s="98"/>
      <c r="Z190" s="98"/>
    </row>
    <row r="191" ht="12.75" customHeight="1"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Y191" s="98"/>
      <c r="Z191" s="98"/>
    </row>
    <row r="192" ht="12.75" customHeight="1"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Y192" s="98"/>
      <c r="Z192" s="98"/>
    </row>
    <row r="193" ht="12.75" customHeight="1"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Y193" s="98"/>
      <c r="Z193" s="98"/>
    </row>
    <row r="194" ht="12.75" customHeight="1"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Y194" s="98"/>
      <c r="Z194" s="98"/>
    </row>
    <row r="195" ht="12.75" customHeight="1"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Y195" s="98"/>
      <c r="Z195" s="98"/>
    </row>
    <row r="196" ht="12.75" customHeight="1"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Y196" s="98"/>
      <c r="Z196" s="98"/>
    </row>
    <row r="197" ht="12.75" customHeight="1"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Y197" s="98"/>
      <c r="Z197" s="98"/>
    </row>
    <row r="198" ht="12.75" customHeight="1"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Y198" s="98"/>
      <c r="Z198" s="98"/>
    </row>
    <row r="199" ht="12.75" customHeight="1"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Y199" s="98"/>
      <c r="Z199" s="98"/>
    </row>
    <row r="200" ht="12.75" customHeight="1"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Y200" s="98"/>
      <c r="Z200" s="98"/>
    </row>
    <row r="201" ht="12.75" customHeight="1"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Y201" s="98"/>
      <c r="Z201" s="98"/>
    </row>
    <row r="202" ht="12.75" customHeight="1"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Y202" s="98"/>
      <c r="Z202" s="98"/>
    </row>
    <row r="203" ht="12.75" customHeight="1"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Y203" s="98"/>
      <c r="Z203" s="98"/>
    </row>
    <row r="204" ht="12.75" customHeight="1"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Y204" s="98"/>
      <c r="Z204" s="98"/>
    </row>
    <row r="205" ht="12.75" customHeight="1"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Y205" s="98"/>
      <c r="Z205" s="98"/>
    </row>
    <row r="206" ht="12.75" customHeight="1"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Y206" s="98"/>
      <c r="Z206" s="98"/>
    </row>
    <row r="207" ht="12.75" customHeight="1"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Y207" s="98"/>
      <c r="Z207" s="98"/>
    </row>
    <row r="208" ht="12.75" customHeight="1"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Y208" s="98"/>
      <c r="Z208" s="98"/>
    </row>
    <row r="209" ht="12.75" customHeight="1"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Y209" s="98"/>
      <c r="Z209" s="98"/>
    </row>
    <row r="210" ht="12.75" customHeight="1"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Y210" s="98"/>
      <c r="Z210" s="98"/>
    </row>
    <row r="211" ht="12.75" customHeight="1"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Y211" s="98"/>
      <c r="Z211" s="98"/>
    </row>
    <row r="212" ht="12.75" customHeight="1"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Y212" s="98"/>
      <c r="Z212" s="98"/>
    </row>
    <row r="213" ht="12.75" customHeight="1"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Y213" s="98"/>
      <c r="Z213" s="98"/>
    </row>
    <row r="214" ht="12.75" customHeight="1"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Y214" s="98"/>
      <c r="Z214" s="98"/>
    </row>
    <row r="215" ht="12.75" customHeight="1"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Y215" s="98"/>
      <c r="Z215" s="98"/>
    </row>
    <row r="216" ht="12.75" customHeight="1"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Y216" s="98"/>
      <c r="Z216" s="98"/>
    </row>
    <row r="217" ht="12.75" customHeight="1"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Y217" s="98"/>
      <c r="Z217" s="98"/>
    </row>
    <row r="218" ht="12.75" customHeight="1"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Y218" s="98"/>
      <c r="Z218" s="98"/>
    </row>
    <row r="219" ht="12.75" customHeight="1"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Y219" s="98"/>
      <c r="Z219" s="98"/>
    </row>
    <row r="220" ht="12.75" customHeight="1"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Y220" s="98"/>
      <c r="Z220" s="98"/>
    </row>
    <row r="221" ht="12.75" customHeight="1"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Y221" s="98"/>
      <c r="Z221" s="98"/>
    </row>
    <row r="222" ht="12.75" customHeight="1"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Y222" s="98"/>
      <c r="Z222" s="98"/>
    </row>
    <row r="223" ht="12.75" customHeight="1"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Y223" s="98"/>
      <c r="Z223" s="98"/>
    </row>
    <row r="224" ht="12.75" customHeight="1"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Y224" s="98"/>
      <c r="Z224" s="98"/>
    </row>
    <row r="225" ht="12.75" customHeight="1"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Y225" s="98"/>
      <c r="Z225" s="98"/>
    </row>
    <row r="226" ht="12.75" customHeight="1"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Y226" s="98"/>
      <c r="Z226" s="98"/>
    </row>
    <row r="227" ht="12.75" customHeight="1"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Y227" s="98"/>
      <c r="Z227" s="98"/>
    </row>
    <row r="228" ht="12.75" customHeight="1"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Y228" s="98"/>
      <c r="Z228" s="98"/>
    </row>
    <row r="229" ht="12.75" customHeight="1"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Y229" s="98"/>
      <c r="Z229" s="98"/>
    </row>
    <row r="230" ht="12.75" customHeight="1"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Y230" s="98"/>
      <c r="Z230" s="98"/>
    </row>
    <row r="231" ht="12.75" customHeight="1"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Y231" s="98"/>
      <c r="Z231" s="98"/>
    </row>
    <row r="232" ht="12.75" customHeight="1"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Y232" s="98"/>
      <c r="Z232" s="98"/>
    </row>
    <row r="233" ht="12.75" customHeight="1"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Y233" s="98"/>
      <c r="Z233" s="98"/>
    </row>
    <row r="234" ht="12.75" customHeight="1"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Y234" s="98"/>
      <c r="Z234" s="98"/>
    </row>
    <row r="235" ht="12.75" customHeight="1"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Y235" s="98"/>
      <c r="Z235" s="98"/>
    </row>
    <row r="236" ht="12.75" customHeight="1"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Y236" s="98"/>
      <c r="Z236" s="98"/>
    </row>
    <row r="237" ht="12.75" customHeight="1"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Y237" s="98"/>
      <c r="Z237" s="98"/>
    </row>
    <row r="238" ht="12.75" customHeight="1"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Y238" s="98"/>
      <c r="Z238" s="98"/>
    </row>
    <row r="239" ht="12.75" customHeight="1"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Y239" s="98"/>
      <c r="Z239" s="98"/>
    </row>
    <row r="240" ht="12.75" customHeight="1"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Y240" s="98"/>
      <c r="Z240" s="98"/>
    </row>
    <row r="241" ht="12.75" customHeight="1"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Y241" s="98"/>
      <c r="Z241" s="98"/>
    </row>
    <row r="242" ht="12.75" customHeight="1"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Y242" s="98"/>
      <c r="Z242" s="98"/>
    </row>
    <row r="243" ht="12.75" customHeight="1"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Y243" s="98"/>
      <c r="Z243" s="98"/>
    </row>
    <row r="244" ht="12.75" customHeight="1"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Y244" s="98"/>
      <c r="Z244" s="98"/>
    </row>
    <row r="245" ht="12.75" customHeight="1"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Y245" s="98"/>
      <c r="Z245" s="98"/>
    </row>
    <row r="246" ht="12.75" customHeight="1"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Y246" s="98"/>
      <c r="Z246" s="98"/>
    </row>
    <row r="247" ht="12.75" customHeight="1"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Y247" s="98"/>
      <c r="Z247" s="98"/>
    </row>
    <row r="248" ht="12.75" customHeight="1"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Y248" s="98"/>
      <c r="Z248" s="98"/>
    </row>
    <row r="249" ht="12.75" customHeight="1"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Y249" s="98"/>
      <c r="Z249" s="98"/>
    </row>
    <row r="250" ht="12.75" customHeight="1"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Y250" s="98"/>
      <c r="Z250" s="98"/>
    </row>
    <row r="251" ht="12.75" customHeight="1"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Y251" s="98"/>
      <c r="Z251" s="98"/>
    </row>
    <row r="252" ht="12.75" customHeight="1"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Y252" s="98"/>
      <c r="Z252" s="98"/>
    </row>
    <row r="253" ht="12.75" customHeight="1"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Y253" s="98"/>
      <c r="Z253" s="98"/>
    </row>
    <row r="254" ht="12.75" customHeight="1"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Y254" s="98"/>
      <c r="Z254" s="98"/>
    </row>
    <row r="255" ht="12.75" customHeight="1"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Y255" s="98"/>
      <c r="Z255" s="98"/>
    </row>
    <row r="256" ht="12.75" customHeight="1"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Y256" s="98"/>
      <c r="Z256" s="98"/>
    </row>
    <row r="257" ht="12.75" customHeight="1"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Y257" s="98"/>
      <c r="Z257" s="98"/>
    </row>
    <row r="258" ht="12.75" customHeight="1"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Y258" s="98"/>
      <c r="Z258" s="98"/>
    </row>
    <row r="259" ht="12.75" customHeight="1"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Y259" s="98"/>
      <c r="Z259" s="98"/>
    </row>
    <row r="260" ht="12.75" customHeight="1"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Y260" s="98"/>
      <c r="Z260" s="98"/>
    </row>
    <row r="261" ht="12.75" customHeight="1"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Y261" s="98"/>
      <c r="Z261" s="98"/>
    </row>
    <row r="262" ht="12.75" customHeight="1"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Y262" s="98"/>
      <c r="Z262" s="98"/>
    </row>
    <row r="263" ht="12.75" customHeight="1"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Y263" s="98"/>
      <c r="Z263" s="98"/>
    </row>
    <row r="264" ht="12.75" customHeight="1"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Y264" s="98"/>
      <c r="Z264" s="98"/>
    </row>
    <row r="265" ht="12.75" customHeight="1"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Y265" s="98"/>
      <c r="Z265" s="98"/>
    </row>
    <row r="266" ht="12.75" customHeight="1"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Y266" s="98"/>
      <c r="Z266" s="98"/>
    </row>
    <row r="267" ht="12.75" customHeight="1"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Y267" s="98"/>
      <c r="Z267" s="98"/>
    </row>
    <row r="268" ht="12.75" customHeight="1"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Y268" s="98"/>
      <c r="Z268" s="98"/>
    </row>
    <row r="269" ht="12.75" customHeight="1"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Y269" s="98"/>
      <c r="Z269" s="98"/>
    </row>
    <row r="270" ht="12.75" customHeight="1"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Y270" s="98"/>
      <c r="Z270" s="98"/>
    </row>
    <row r="271" ht="12.75" customHeight="1"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Y271" s="98"/>
      <c r="Z271" s="98"/>
    </row>
    <row r="272" ht="12.75" customHeight="1"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Y272" s="98"/>
      <c r="Z272" s="98"/>
    </row>
    <row r="273" ht="12.75" customHeight="1"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Y273" s="98"/>
      <c r="Z273" s="98"/>
    </row>
    <row r="274" ht="12.75" customHeight="1"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Y274" s="98"/>
      <c r="Z274" s="98"/>
    </row>
    <row r="275" ht="12.75" customHeight="1"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Y275" s="98"/>
      <c r="Z275" s="98"/>
    </row>
    <row r="276" ht="12.75" customHeight="1"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Y276" s="98"/>
      <c r="Z276" s="98"/>
    </row>
    <row r="277" ht="12.75" customHeight="1"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Y277" s="98"/>
      <c r="Z277" s="98"/>
    </row>
    <row r="278" ht="12.75" customHeight="1"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Y278" s="98"/>
      <c r="Z278" s="98"/>
    </row>
    <row r="279" ht="12.75" customHeight="1"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Y279" s="98"/>
      <c r="Z279" s="98"/>
    </row>
    <row r="280" ht="12.75" customHeight="1"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Y280" s="98"/>
      <c r="Z280" s="98"/>
    </row>
    <row r="281" ht="12.75" customHeight="1"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Y281" s="98"/>
      <c r="Z281" s="98"/>
    </row>
    <row r="282" ht="12.75" customHeight="1"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Y282" s="98"/>
      <c r="Z282" s="98"/>
    </row>
    <row r="283" ht="12.75" customHeight="1"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Y283" s="98"/>
      <c r="Z283" s="98"/>
    </row>
    <row r="284" ht="12.75" customHeight="1"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Y284" s="98"/>
      <c r="Z284" s="98"/>
    </row>
    <row r="285" ht="12.75" customHeight="1"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Y285" s="98"/>
      <c r="Z285" s="98"/>
    </row>
    <row r="286" ht="12.75" customHeight="1"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Y286" s="98"/>
      <c r="Z286" s="98"/>
    </row>
    <row r="287" ht="12.75" customHeight="1"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Y287" s="98"/>
      <c r="Z287" s="98"/>
    </row>
    <row r="288" ht="12.75" customHeight="1"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Y288" s="98"/>
      <c r="Z288" s="98"/>
    </row>
    <row r="289" ht="12.75" customHeight="1"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Y289" s="98"/>
      <c r="Z289" s="98"/>
    </row>
    <row r="290" ht="12.75" customHeight="1"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Y290" s="98"/>
      <c r="Z290" s="98"/>
    </row>
    <row r="291" ht="12.75" customHeight="1"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Y291" s="98"/>
      <c r="Z291" s="98"/>
    </row>
    <row r="292" ht="12.75" customHeight="1"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Y292" s="98"/>
      <c r="Z292" s="98"/>
    </row>
    <row r="293" ht="12.75" customHeight="1"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Y293" s="98"/>
      <c r="Z293" s="98"/>
    </row>
    <row r="294" ht="12.75" customHeight="1"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Y294" s="98"/>
      <c r="Z294" s="98"/>
    </row>
    <row r="295" ht="12.75" customHeight="1"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Y295" s="98"/>
      <c r="Z295" s="98"/>
    </row>
    <row r="296" ht="12.75" customHeight="1"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Y296" s="98"/>
      <c r="Z296" s="98"/>
    </row>
    <row r="297" ht="12.75" customHeight="1"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Y297" s="98"/>
      <c r="Z297" s="98"/>
    </row>
    <row r="298" ht="12.75" customHeight="1"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Y298" s="98"/>
      <c r="Z298" s="98"/>
    </row>
    <row r="299" ht="12.75" customHeight="1"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Y299" s="98"/>
      <c r="Z299" s="98"/>
    </row>
    <row r="300" ht="12.75" customHeight="1"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Y300" s="98"/>
      <c r="Z300" s="98"/>
    </row>
    <row r="301" ht="12.75" customHeight="1"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Y301" s="98"/>
      <c r="Z301" s="98"/>
    </row>
    <row r="302" ht="12.75" customHeight="1"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Y302" s="98"/>
      <c r="Z302" s="98"/>
    </row>
    <row r="303" ht="12.75" customHeight="1"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Y303" s="98"/>
      <c r="Z303" s="98"/>
    </row>
    <row r="304" ht="12.75" customHeight="1"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Y304" s="98"/>
      <c r="Z304" s="98"/>
    </row>
    <row r="305" ht="12.75" customHeight="1"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Y305" s="98"/>
      <c r="Z305" s="98"/>
    </row>
    <row r="306" ht="12.75" customHeight="1"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Y306" s="98"/>
      <c r="Z306" s="98"/>
    </row>
    <row r="307" ht="12.75" customHeight="1"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Y307" s="98"/>
      <c r="Z307" s="98"/>
    </row>
    <row r="308" ht="12.75" customHeight="1"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Y308" s="98"/>
      <c r="Z308" s="98"/>
    </row>
    <row r="309" ht="12.75" customHeight="1"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Y309" s="98"/>
      <c r="Z309" s="98"/>
    </row>
    <row r="310" ht="12.75" customHeight="1"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Y310" s="98"/>
      <c r="Z310" s="98"/>
    </row>
    <row r="311" ht="12.75" customHeight="1"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Y311" s="98"/>
      <c r="Z311" s="98"/>
    </row>
    <row r="312" ht="12.75" customHeight="1"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Y312" s="98"/>
      <c r="Z312" s="98"/>
    </row>
    <row r="313" ht="12.75" customHeight="1"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Y313" s="98"/>
      <c r="Z313" s="98"/>
    </row>
    <row r="314" ht="12.75" customHeight="1"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Y314" s="98"/>
      <c r="Z314" s="98"/>
    </row>
    <row r="315" ht="12.75" customHeight="1"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Y315" s="98"/>
      <c r="Z315" s="98"/>
    </row>
    <row r="316" ht="12.75" customHeight="1"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Y316" s="98"/>
      <c r="Z316" s="98"/>
    </row>
    <row r="317" ht="12.75" customHeight="1"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Y317" s="98"/>
      <c r="Z317" s="98"/>
    </row>
    <row r="318" ht="12.75" customHeight="1"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Y318" s="98"/>
      <c r="Z318" s="98"/>
    </row>
    <row r="319" ht="12.75" customHeight="1"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Y319" s="98"/>
      <c r="Z319" s="98"/>
    </row>
    <row r="320" ht="12.75" customHeight="1"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Y320" s="98"/>
      <c r="Z320" s="98"/>
    </row>
    <row r="321" ht="12.75" customHeight="1"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Y321" s="98"/>
      <c r="Z321" s="98"/>
    </row>
    <row r="322" ht="12.75" customHeight="1"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Y322" s="98"/>
      <c r="Z322" s="98"/>
    </row>
    <row r="323" ht="12.75" customHeight="1"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Y323" s="98"/>
      <c r="Z323" s="98"/>
    </row>
    <row r="324" ht="12.75" customHeight="1"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Y324" s="98"/>
      <c r="Z324" s="98"/>
    </row>
    <row r="325" ht="12.75" customHeight="1"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Y325" s="98"/>
      <c r="Z325" s="98"/>
    </row>
    <row r="326" ht="12.75" customHeight="1"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Y326" s="98"/>
      <c r="Z326" s="98"/>
    </row>
    <row r="327" ht="12.75" customHeight="1"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Y327" s="98"/>
      <c r="Z327" s="98"/>
    </row>
    <row r="328" ht="12.75" customHeight="1"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Y328" s="98"/>
      <c r="Z328" s="98"/>
    </row>
    <row r="329" ht="12.75" customHeight="1"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Y329" s="98"/>
      <c r="Z329" s="98"/>
    </row>
    <row r="330" ht="12.75" customHeight="1"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Y330" s="98"/>
      <c r="Z330" s="98"/>
    </row>
    <row r="331" ht="12.75" customHeight="1"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Y331" s="98"/>
      <c r="Z331" s="98"/>
    </row>
    <row r="332" ht="12.75" customHeight="1"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Y332" s="98"/>
      <c r="Z332" s="98"/>
    </row>
    <row r="333" ht="12.75" customHeight="1"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Y333" s="98"/>
      <c r="Z333" s="98"/>
    </row>
    <row r="334" ht="12.75" customHeight="1"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Y334" s="98"/>
      <c r="Z334" s="98"/>
    </row>
    <row r="335" ht="12.75" customHeight="1"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Y335" s="98"/>
      <c r="Z335" s="98"/>
    </row>
    <row r="336" ht="12.75" customHeight="1"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Y336" s="98"/>
      <c r="Z336" s="98"/>
    </row>
    <row r="337" ht="12.75" customHeight="1"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Y337" s="98"/>
      <c r="Z337" s="98"/>
    </row>
    <row r="338" ht="12.75" customHeight="1"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Y338" s="98"/>
      <c r="Z338" s="98"/>
    </row>
    <row r="339" ht="12.75" customHeight="1"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Y339" s="98"/>
      <c r="Z339" s="98"/>
    </row>
    <row r="340" ht="12.75" customHeight="1"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Y340" s="98"/>
      <c r="Z340" s="98"/>
    </row>
    <row r="341" ht="12.75" customHeight="1"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Y341" s="98"/>
      <c r="Z341" s="98"/>
    </row>
    <row r="342" ht="12.75" customHeight="1"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Y342" s="98"/>
      <c r="Z342" s="98"/>
    </row>
    <row r="343" ht="12.75" customHeight="1"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Y343" s="98"/>
      <c r="Z343" s="98"/>
    </row>
    <row r="344" ht="12.75" customHeight="1"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Y344" s="98"/>
      <c r="Z344" s="98"/>
    </row>
    <row r="345" ht="12.75" customHeight="1"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Y345" s="98"/>
      <c r="Z345" s="98"/>
    </row>
    <row r="346" ht="12.75" customHeight="1"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Y346" s="98"/>
      <c r="Z346" s="98"/>
    </row>
    <row r="347" ht="12.75" customHeight="1"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Y347" s="98"/>
      <c r="Z347" s="98"/>
    </row>
    <row r="348" ht="12.75" customHeight="1"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Y348" s="98"/>
      <c r="Z348" s="98"/>
    </row>
    <row r="349" ht="12.75" customHeight="1"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Y349" s="98"/>
      <c r="Z349" s="98"/>
    </row>
    <row r="350" ht="12.75" customHeight="1"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Y350" s="98"/>
      <c r="Z350" s="98"/>
    </row>
    <row r="351" ht="12.75" customHeight="1"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Y351" s="98"/>
      <c r="Z351" s="98"/>
    </row>
    <row r="352" ht="12.75" customHeight="1"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Y352" s="98"/>
      <c r="Z352" s="98"/>
    </row>
    <row r="353" ht="12.75" customHeight="1"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Y353" s="98"/>
      <c r="Z353" s="98"/>
    </row>
    <row r="354" ht="12.75" customHeight="1"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Y354" s="98"/>
      <c r="Z354" s="98"/>
    </row>
    <row r="355" ht="12.75" customHeight="1"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Y355" s="98"/>
      <c r="Z355" s="98"/>
    </row>
    <row r="356" ht="12.75" customHeight="1"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Y356" s="98"/>
      <c r="Z356" s="98"/>
    </row>
    <row r="357" ht="12.75" customHeight="1"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Y357" s="98"/>
      <c r="Z357" s="98"/>
    </row>
    <row r="358" ht="12.75" customHeight="1"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Y358" s="98"/>
      <c r="Z358" s="98"/>
    </row>
    <row r="359" ht="12.75" customHeight="1"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Y359" s="98"/>
      <c r="Z359" s="98"/>
    </row>
    <row r="360" ht="12.75" customHeight="1"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Y360" s="98"/>
      <c r="Z360" s="98"/>
    </row>
    <row r="361" ht="12.75" customHeight="1"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Y361" s="98"/>
      <c r="Z361" s="98"/>
    </row>
    <row r="362" ht="12.75" customHeight="1"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Y362" s="98"/>
      <c r="Z362" s="98"/>
    </row>
    <row r="363" ht="12.75" customHeight="1"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Y363" s="98"/>
      <c r="Z363" s="98"/>
    </row>
    <row r="364" ht="12.75" customHeight="1"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Y364" s="98"/>
      <c r="Z364" s="98"/>
    </row>
    <row r="365" ht="12.75" customHeight="1"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Y365" s="98"/>
      <c r="Z365" s="98"/>
    </row>
    <row r="366" ht="12.75" customHeight="1"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Y366" s="98"/>
      <c r="Z366" s="98"/>
    </row>
    <row r="367" ht="12.75" customHeight="1"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Y367" s="98"/>
      <c r="Z367" s="98"/>
    </row>
    <row r="368" ht="12.75" customHeight="1"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Y368" s="98"/>
      <c r="Z368" s="98"/>
    </row>
    <row r="369" ht="12.75" customHeight="1"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Y369" s="98"/>
      <c r="Z369" s="98"/>
    </row>
    <row r="370" ht="12.75" customHeight="1"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Y370" s="98"/>
      <c r="Z370" s="98"/>
    </row>
    <row r="371" ht="12.75" customHeight="1"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Y371" s="98"/>
      <c r="Z371" s="98"/>
    </row>
    <row r="372" ht="12.75" customHeight="1"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Y372" s="98"/>
      <c r="Z372" s="98"/>
    </row>
    <row r="373" ht="12.75" customHeight="1"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Y373" s="98"/>
      <c r="Z373" s="98"/>
    </row>
    <row r="374" ht="12.75" customHeight="1"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Y374" s="98"/>
      <c r="Z374" s="98"/>
    </row>
    <row r="375" ht="12.75" customHeight="1"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Y375" s="98"/>
      <c r="Z375" s="98"/>
    </row>
    <row r="376" ht="12.75" customHeight="1"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Y376" s="98"/>
      <c r="Z376" s="98"/>
    </row>
    <row r="377" ht="12.75" customHeight="1"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Y377" s="98"/>
      <c r="Z377" s="98"/>
    </row>
    <row r="378" ht="12.75" customHeight="1"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Y378" s="98"/>
      <c r="Z378" s="98"/>
    </row>
    <row r="379" ht="12.75" customHeight="1"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Y379" s="98"/>
      <c r="Z379" s="98"/>
    </row>
    <row r="380" ht="12.75" customHeight="1"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Y380" s="98"/>
      <c r="Z380" s="98"/>
    </row>
    <row r="381" ht="12.75" customHeight="1"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Y381" s="98"/>
      <c r="Z381" s="98"/>
    </row>
    <row r="382" ht="12.75" customHeight="1"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Y382" s="98"/>
      <c r="Z382" s="98"/>
    </row>
    <row r="383" ht="12.75" customHeight="1"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Y383" s="98"/>
      <c r="Z383" s="98"/>
    </row>
    <row r="384" ht="12.75" customHeight="1"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Y384" s="98"/>
      <c r="Z384" s="98"/>
    </row>
    <row r="385" ht="12.75" customHeight="1"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Y385" s="98"/>
      <c r="Z385" s="98"/>
    </row>
    <row r="386" ht="12.75" customHeight="1"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Y386" s="98"/>
      <c r="Z386" s="98"/>
    </row>
    <row r="387" ht="12.75" customHeight="1"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Y387" s="98"/>
      <c r="Z387" s="98"/>
    </row>
    <row r="388" ht="12.75" customHeight="1"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Y388" s="98"/>
      <c r="Z388" s="98"/>
    </row>
    <row r="389" ht="12.75" customHeight="1"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Y389" s="98"/>
      <c r="Z389" s="98"/>
    </row>
    <row r="390" ht="12.75" customHeight="1"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Y390" s="98"/>
      <c r="Z390" s="98"/>
    </row>
    <row r="391" ht="12.75" customHeight="1"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Y391" s="98"/>
      <c r="Z391" s="98"/>
    </row>
    <row r="392" ht="12.75" customHeight="1"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Y392" s="98"/>
      <c r="Z392" s="98"/>
    </row>
    <row r="393" ht="12.75" customHeight="1"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Y393" s="98"/>
      <c r="Z393" s="98"/>
    </row>
    <row r="394" ht="12.75" customHeight="1"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Y394" s="98"/>
      <c r="Z394" s="98"/>
    </row>
    <row r="395" ht="12.75" customHeight="1"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Y395" s="98"/>
      <c r="Z395" s="98"/>
    </row>
    <row r="396" ht="12.75" customHeight="1"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Y396" s="98"/>
      <c r="Z396" s="98"/>
    </row>
    <row r="397" ht="12.75" customHeight="1"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Y397" s="98"/>
      <c r="Z397" s="98"/>
    </row>
    <row r="398" ht="12.75" customHeight="1"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Y398" s="98"/>
      <c r="Z398" s="98"/>
    </row>
    <row r="399" ht="12.75" customHeight="1"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Y399" s="98"/>
      <c r="Z399" s="98"/>
    </row>
    <row r="400" ht="12.75" customHeight="1"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Y400" s="98"/>
      <c r="Z400" s="98"/>
    </row>
    <row r="401" ht="12.75" customHeight="1"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Y401" s="98"/>
      <c r="Z401" s="98"/>
    </row>
    <row r="402" ht="12.75" customHeight="1"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Y402" s="98"/>
      <c r="Z402" s="98"/>
    </row>
    <row r="403" ht="12.75" customHeight="1"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Y403" s="98"/>
      <c r="Z403" s="98"/>
    </row>
    <row r="404" ht="12.75" customHeight="1"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Y404" s="98"/>
      <c r="Z404" s="98"/>
    </row>
    <row r="405" ht="12.75" customHeight="1"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Y405" s="98"/>
      <c r="Z405" s="98"/>
    </row>
    <row r="406" ht="12.75" customHeight="1"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Y406" s="98"/>
      <c r="Z406" s="98"/>
    </row>
    <row r="407" ht="12.75" customHeight="1"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Y407" s="98"/>
      <c r="Z407" s="98"/>
    </row>
    <row r="408" ht="12.75" customHeight="1"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Y408" s="98"/>
      <c r="Z408" s="98"/>
    </row>
    <row r="409" ht="12.75" customHeight="1"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Y409" s="98"/>
      <c r="Z409" s="98"/>
    </row>
    <row r="410" ht="12.75" customHeight="1"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Y410" s="98"/>
      <c r="Z410" s="98"/>
    </row>
    <row r="411" ht="12.75" customHeight="1"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Y411" s="98"/>
      <c r="Z411" s="98"/>
    </row>
    <row r="412" ht="12.75" customHeight="1"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Y412" s="98"/>
      <c r="Z412" s="98"/>
    </row>
    <row r="413" ht="12.75" customHeight="1"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Y413" s="98"/>
      <c r="Z413" s="98"/>
    </row>
    <row r="414" ht="12.75" customHeight="1"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Y414" s="98"/>
      <c r="Z414" s="98"/>
    </row>
    <row r="415" ht="12.75" customHeight="1"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Y415" s="98"/>
      <c r="Z415" s="98"/>
    </row>
    <row r="416" ht="12.75" customHeight="1"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Y416" s="98"/>
      <c r="Z416" s="98"/>
    </row>
    <row r="417" ht="12.75" customHeight="1"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Y417" s="98"/>
      <c r="Z417" s="98"/>
    </row>
    <row r="418" ht="12.75" customHeight="1"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Y418" s="98"/>
      <c r="Z418" s="98"/>
    </row>
    <row r="419" ht="12.75" customHeight="1"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Y419" s="98"/>
      <c r="Z419" s="98"/>
    </row>
    <row r="420" ht="12.75" customHeight="1"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Y420" s="98"/>
      <c r="Z420" s="98"/>
    </row>
    <row r="421" ht="12.75" customHeight="1"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Y421" s="98"/>
      <c r="Z421" s="98"/>
    </row>
    <row r="422" ht="12.75" customHeight="1"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Y422" s="98"/>
      <c r="Z422" s="98"/>
    </row>
    <row r="423" ht="12.75" customHeight="1"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Y423" s="98"/>
      <c r="Z423" s="98"/>
    </row>
    <row r="424" ht="12.75" customHeight="1"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Y424" s="98"/>
      <c r="Z424" s="98"/>
    </row>
    <row r="425" ht="12.75" customHeight="1"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Y425" s="98"/>
      <c r="Z425" s="98"/>
    </row>
    <row r="426" ht="12.75" customHeight="1"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Y426" s="98"/>
      <c r="Z426" s="98"/>
    </row>
    <row r="427" ht="12.75" customHeight="1"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Y427" s="98"/>
      <c r="Z427" s="98"/>
    </row>
    <row r="428" ht="12.75" customHeight="1"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Y428" s="98"/>
      <c r="Z428" s="98"/>
    </row>
    <row r="429" ht="12.75" customHeight="1"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Y429" s="98"/>
      <c r="Z429" s="98"/>
    </row>
    <row r="430" ht="12.75" customHeight="1"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Y430" s="98"/>
      <c r="Z430" s="98"/>
    </row>
    <row r="431" ht="12.75" customHeight="1"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Y431" s="98"/>
      <c r="Z431" s="98"/>
    </row>
    <row r="432" ht="12.75" customHeight="1"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Y432" s="98"/>
      <c r="Z432" s="98"/>
    </row>
    <row r="433" ht="12.75" customHeight="1"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Y433" s="98"/>
      <c r="Z433" s="98"/>
    </row>
    <row r="434" ht="12.75" customHeight="1"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Y434" s="98"/>
      <c r="Z434" s="98"/>
    </row>
    <row r="435" ht="12.75" customHeight="1"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Y435" s="98"/>
      <c r="Z435" s="98"/>
    </row>
    <row r="436" ht="12.75" customHeight="1"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Y436" s="98"/>
      <c r="Z436" s="98"/>
    </row>
    <row r="437" ht="12.75" customHeight="1"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Y437" s="98"/>
      <c r="Z437" s="98"/>
    </row>
    <row r="438" ht="12.75" customHeight="1"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Y438" s="98"/>
      <c r="Z438" s="98"/>
    </row>
    <row r="439" ht="12.75" customHeight="1"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Y439" s="98"/>
      <c r="Z439" s="98"/>
    </row>
    <row r="440" ht="12.75" customHeight="1"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Y440" s="98"/>
      <c r="Z440" s="98"/>
    </row>
    <row r="441" ht="12.75" customHeight="1"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Y441" s="98"/>
      <c r="Z441" s="98"/>
    </row>
    <row r="442" ht="12.75" customHeight="1"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Y442" s="98"/>
      <c r="Z442" s="98"/>
    </row>
    <row r="443" ht="12.75" customHeight="1"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Y443" s="98"/>
      <c r="Z443" s="98"/>
    </row>
    <row r="444" ht="12.75" customHeight="1"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Y444" s="98"/>
      <c r="Z444" s="98"/>
    </row>
    <row r="445" ht="12.75" customHeight="1"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Y445" s="98"/>
      <c r="Z445" s="98"/>
    </row>
    <row r="446" ht="12.75" customHeight="1"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Y446" s="98"/>
      <c r="Z446" s="98"/>
    </row>
    <row r="447" ht="12.75" customHeight="1"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Y447" s="98"/>
      <c r="Z447" s="98"/>
    </row>
    <row r="448" ht="12.75" customHeight="1"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Y448" s="98"/>
      <c r="Z448" s="98"/>
    </row>
    <row r="449" ht="12.75" customHeight="1"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Y449" s="98"/>
      <c r="Z449" s="98"/>
    </row>
    <row r="450" ht="12.75" customHeight="1"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Y450" s="98"/>
      <c r="Z450" s="98"/>
    </row>
    <row r="451" ht="12.75" customHeight="1"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Y451" s="98"/>
      <c r="Z451" s="98"/>
    </row>
    <row r="452" ht="12.75" customHeight="1"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Y452" s="98"/>
      <c r="Z452" s="98"/>
    </row>
    <row r="453" ht="12.75" customHeight="1"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Y453" s="98"/>
      <c r="Z453" s="98"/>
    </row>
    <row r="454" ht="12.75" customHeight="1"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Y454" s="98"/>
      <c r="Z454" s="98"/>
    </row>
    <row r="455" ht="12.75" customHeight="1"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Y455" s="98"/>
      <c r="Z455" s="98"/>
    </row>
    <row r="456" ht="12.75" customHeight="1"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Y456" s="98"/>
      <c r="Z456" s="98"/>
    </row>
    <row r="457" ht="12.75" customHeight="1"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Y457" s="98"/>
      <c r="Z457" s="98"/>
    </row>
    <row r="458" ht="12.75" customHeight="1"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Y458" s="98"/>
      <c r="Z458" s="98"/>
    </row>
    <row r="459" ht="12.75" customHeight="1"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Y459" s="98"/>
      <c r="Z459" s="98"/>
    </row>
    <row r="460" ht="12.75" customHeight="1"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Y460" s="98"/>
      <c r="Z460" s="98"/>
    </row>
    <row r="461" ht="12.75" customHeight="1"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Y461" s="98"/>
      <c r="Z461" s="98"/>
    </row>
    <row r="462" ht="12.75" customHeight="1"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Y462" s="98"/>
      <c r="Z462" s="98"/>
    </row>
    <row r="463" ht="12.75" customHeight="1"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Y463" s="98"/>
      <c r="Z463" s="98"/>
    </row>
    <row r="464" ht="12.75" customHeight="1"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Y464" s="98"/>
      <c r="Z464" s="98"/>
    </row>
    <row r="465" ht="12.75" customHeight="1"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Y465" s="98"/>
      <c r="Z465" s="98"/>
    </row>
    <row r="466" ht="12.75" customHeight="1"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Y466" s="98"/>
      <c r="Z466" s="98"/>
    </row>
    <row r="467" ht="12.75" customHeight="1"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Y467" s="98"/>
      <c r="Z467" s="98"/>
    </row>
    <row r="468" ht="12.75" customHeight="1"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Y468" s="98"/>
      <c r="Z468" s="98"/>
    </row>
    <row r="469" ht="12.75" customHeight="1"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Y469" s="98"/>
      <c r="Z469" s="98"/>
    </row>
    <row r="470" ht="12.75" customHeight="1"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Y470" s="98"/>
      <c r="Z470" s="98"/>
    </row>
    <row r="471" ht="12.75" customHeight="1"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Y471" s="98"/>
      <c r="Z471" s="98"/>
    </row>
    <row r="472" ht="12.75" customHeight="1"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Y472" s="98"/>
      <c r="Z472" s="98"/>
    </row>
    <row r="473" ht="12.75" customHeight="1"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Y473" s="98"/>
      <c r="Z473" s="98"/>
    </row>
    <row r="474" ht="12.75" customHeight="1"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Y474" s="98"/>
      <c r="Z474" s="98"/>
    </row>
    <row r="475" ht="12.75" customHeight="1"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Y475" s="98"/>
      <c r="Z475" s="98"/>
    </row>
    <row r="476" ht="12.75" customHeight="1"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Y476" s="98"/>
      <c r="Z476" s="98"/>
    </row>
    <row r="477" ht="12.75" customHeight="1"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Y477" s="98"/>
      <c r="Z477" s="98"/>
    </row>
    <row r="478" ht="12.75" customHeight="1"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Y478" s="98"/>
      <c r="Z478" s="98"/>
    </row>
    <row r="479" ht="12.75" customHeight="1"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Y479" s="98"/>
      <c r="Z479" s="98"/>
    </row>
    <row r="480" ht="12.75" customHeight="1"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Y480" s="98"/>
      <c r="Z480" s="98"/>
    </row>
    <row r="481" ht="12.75" customHeight="1"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Y481" s="98"/>
      <c r="Z481" s="98"/>
    </row>
    <row r="482" ht="12.75" customHeight="1"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Y482" s="98"/>
      <c r="Z482" s="98"/>
    </row>
    <row r="483" ht="12.75" customHeight="1"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Y483" s="98"/>
      <c r="Z483" s="98"/>
    </row>
    <row r="484" ht="12.75" customHeight="1"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Y484" s="98"/>
      <c r="Z484" s="98"/>
    </row>
    <row r="485" ht="12.75" customHeight="1"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Y485" s="98"/>
      <c r="Z485" s="98"/>
    </row>
    <row r="486" ht="12.75" customHeight="1"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Y486" s="98"/>
      <c r="Z486" s="98"/>
    </row>
    <row r="487" ht="12.75" customHeight="1"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Y487" s="98"/>
      <c r="Z487" s="98"/>
    </row>
    <row r="488" ht="12.75" customHeight="1"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Y488" s="98"/>
      <c r="Z488" s="98"/>
    </row>
    <row r="489" ht="12.75" customHeight="1"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Y489" s="98"/>
      <c r="Z489" s="98"/>
    </row>
    <row r="490" ht="12.75" customHeight="1"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Y490" s="98"/>
      <c r="Z490" s="98"/>
    </row>
    <row r="491" ht="12.75" customHeight="1"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Y491" s="98"/>
      <c r="Z491" s="98"/>
    </row>
    <row r="492" ht="12.75" customHeight="1"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Y492" s="98"/>
      <c r="Z492" s="98"/>
    </row>
    <row r="493" ht="12.75" customHeight="1"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Y493" s="98"/>
      <c r="Z493" s="98"/>
    </row>
    <row r="494" ht="12.75" customHeight="1"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Y494" s="98"/>
      <c r="Z494" s="98"/>
    </row>
    <row r="495" ht="12.75" customHeight="1"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Y495" s="98"/>
      <c r="Z495" s="98"/>
    </row>
    <row r="496" ht="12.75" customHeight="1"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Y496" s="98"/>
      <c r="Z496" s="98"/>
    </row>
    <row r="497" ht="12.75" customHeight="1"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Y497" s="98"/>
      <c r="Z497" s="98"/>
    </row>
    <row r="498" ht="12.75" customHeight="1"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Y498" s="98"/>
      <c r="Z498" s="98"/>
    </row>
    <row r="499" ht="12.75" customHeight="1"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Y499" s="98"/>
      <c r="Z499" s="98"/>
    </row>
    <row r="500" ht="12.75" customHeight="1"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Y500" s="98"/>
      <c r="Z500" s="98"/>
    </row>
    <row r="501" ht="12.75" customHeight="1"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Y501" s="98"/>
      <c r="Z501" s="98"/>
    </row>
    <row r="502" ht="12.75" customHeight="1"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Y502" s="98"/>
      <c r="Z502" s="98"/>
    </row>
    <row r="503" ht="12.75" customHeight="1"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Y503" s="98"/>
      <c r="Z503" s="98"/>
    </row>
    <row r="504" ht="12.75" customHeight="1"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Y504" s="98"/>
      <c r="Z504" s="98"/>
    </row>
    <row r="505" ht="12.75" customHeight="1"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Y505" s="98"/>
      <c r="Z505" s="98"/>
    </row>
    <row r="506" ht="12.75" customHeight="1"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Y506" s="98"/>
      <c r="Z506" s="98"/>
    </row>
    <row r="507" ht="12.75" customHeight="1"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Y507" s="98"/>
      <c r="Z507" s="98"/>
    </row>
    <row r="508" ht="12.75" customHeight="1"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Y508" s="98"/>
      <c r="Z508" s="98"/>
    </row>
    <row r="509" ht="12.75" customHeight="1"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Y509" s="98"/>
      <c r="Z509" s="98"/>
    </row>
    <row r="510" ht="12.75" customHeight="1"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Y510" s="98"/>
      <c r="Z510" s="98"/>
    </row>
    <row r="511" ht="12.75" customHeight="1"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Y511" s="98"/>
      <c r="Z511" s="98"/>
    </row>
    <row r="512" ht="12.75" customHeight="1"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Y512" s="98"/>
      <c r="Z512" s="98"/>
    </row>
    <row r="513" ht="12.75" customHeight="1"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Y513" s="98"/>
      <c r="Z513" s="98"/>
    </row>
    <row r="514" ht="12.75" customHeight="1"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Y514" s="98"/>
      <c r="Z514" s="98"/>
    </row>
    <row r="515" ht="12.75" customHeight="1"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Y515" s="98"/>
      <c r="Z515" s="98"/>
    </row>
    <row r="516" ht="12.75" customHeight="1"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Y516" s="98"/>
      <c r="Z516" s="98"/>
    </row>
    <row r="517" ht="12.75" customHeight="1"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Y517" s="98"/>
      <c r="Z517" s="98"/>
    </row>
    <row r="518" ht="12.75" customHeight="1"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Y518" s="98"/>
      <c r="Z518" s="98"/>
    </row>
    <row r="519" ht="12.75" customHeight="1"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Y519" s="98"/>
      <c r="Z519" s="98"/>
    </row>
    <row r="520" ht="12.75" customHeight="1"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Y520" s="98"/>
      <c r="Z520" s="98"/>
    </row>
    <row r="521" ht="12.75" customHeight="1"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Y521" s="98"/>
      <c r="Z521" s="98"/>
    </row>
    <row r="522" ht="12.75" customHeight="1"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Y522" s="98"/>
      <c r="Z522" s="98"/>
    </row>
    <row r="523" ht="12.75" customHeight="1"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Y523" s="98"/>
      <c r="Z523" s="98"/>
    </row>
    <row r="524" ht="12.75" customHeight="1"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Y524" s="98"/>
      <c r="Z524" s="98"/>
    </row>
    <row r="525" ht="12.75" customHeight="1"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Y525" s="98"/>
      <c r="Z525" s="98"/>
    </row>
    <row r="526" ht="12.75" customHeight="1"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Y526" s="98"/>
      <c r="Z526" s="98"/>
    </row>
    <row r="527" ht="12.75" customHeight="1"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Y527" s="98"/>
      <c r="Z527" s="98"/>
    </row>
    <row r="528" ht="12.75" customHeight="1"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Y528" s="98"/>
      <c r="Z528" s="98"/>
    </row>
    <row r="529" ht="12.75" customHeight="1"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Y529" s="98"/>
      <c r="Z529" s="98"/>
    </row>
    <row r="530" ht="12.75" customHeight="1"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Y530" s="98"/>
      <c r="Z530" s="98"/>
    </row>
    <row r="531" ht="12.75" customHeight="1"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Y531" s="98"/>
      <c r="Z531" s="98"/>
    </row>
    <row r="532" ht="12.75" customHeight="1"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Y532" s="98"/>
      <c r="Z532" s="98"/>
    </row>
    <row r="533" ht="12.75" customHeight="1"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Y533" s="98"/>
      <c r="Z533" s="98"/>
    </row>
    <row r="534" ht="12.75" customHeight="1"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Y534" s="98"/>
      <c r="Z534" s="98"/>
    </row>
    <row r="535" ht="12.75" customHeight="1"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Y535" s="98"/>
      <c r="Z535" s="98"/>
    </row>
    <row r="536" ht="12.75" customHeight="1"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Y536" s="98"/>
      <c r="Z536" s="98"/>
    </row>
    <row r="537" ht="12.75" customHeight="1"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Y537" s="98"/>
      <c r="Z537" s="98"/>
    </row>
    <row r="538" ht="12.75" customHeight="1"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Y538" s="98"/>
      <c r="Z538" s="98"/>
    </row>
    <row r="539" ht="12.75" customHeight="1"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Y539" s="98"/>
      <c r="Z539" s="98"/>
    </row>
    <row r="540" ht="12.75" customHeight="1"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Y540" s="98"/>
      <c r="Z540" s="98"/>
    </row>
    <row r="541" ht="12.75" customHeight="1"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Y541" s="98"/>
      <c r="Z541" s="98"/>
    </row>
    <row r="542" ht="12.75" customHeight="1"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Y542" s="98"/>
      <c r="Z542" s="98"/>
    </row>
    <row r="543" ht="12.75" customHeight="1"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Y543" s="98"/>
      <c r="Z543" s="98"/>
    </row>
    <row r="544" ht="12.75" customHeight="1"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Y544" s="98"/>
      <c r="Z544" s="98"/>
    </row>
    <row r="545" ht="12.75" customHeight="1"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Y545" s="98"/>
      <c r="Z545" s="98"/>
    </row>
    <row r="546" ht="12.75" customHeight="1"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Y546" s="98"/>
      <c r="Z546" s="98"/>
    </row>
    <row r="547" ht="12.75" customHeight="1"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Y547" s="98"/>
      <c r="Z547" s="98"/>
    </row>
    <row r="548" ht="12.75" customHeight="1"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Y548" s="98"/>
      <c r="Z548" s="98"/>
    </row>
    <row r="549" ht="12.75" customHeight="1"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Y549" s="98"/>
      <c r="Z549" s="98"/>
    </row>
    <row r="550" ht="12.75" customHeight="1"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Y550" s="98"/>
      <c r="Z550" s="98"/>
    </row>
    <row r="551" ht="12.75" customHeight="1"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Y551" s="98"/>
      <c r="Z551" s="98"/>
    </row>
    <row r="552" ht="12.75" customHeight="1"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Y552" s="98"/>
      <c r="Z552" s="98"/>
    </row>
    <row r="553" ht="12.75" customHeight="1"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Y553" s="98"/>
      <c r="Z553" s="98"/>
    </row>
    <row r="554" ht="12.75" customHeight="1"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Y554" s="98"/>
      <c r="Z554" s="98"/>
    </row>
    <row r="555" ht="12.75" customHeight="1"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Y555" s="98"/>
      <c r="Z555" s="98"/>
    </row>
    <row r="556" ht="12.75" customHeight="1"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Y556" s="98"/>
      <c r="Z556" s="98"/>
    </row>
    <row r="557" ht="12.75" customHeight="1"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Y557" s="98"/>
      <c r="Z557" s="98"/>
    </row>
    <row r="558" ht="12.75" customHeight="1"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Y558" s="98"/>
      <c r="Z558" s="98"/>
    </row>
    <row r="559" ht="12.75" customHeight="1"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Y559" s="98"/>
      <c r="Z559" s="98"/>
    </row>
    <row r="560" ht="12.75" customHeight="1"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Y560" s="98"/>
      <c r="Z560" s="98"/>
    </row>
    <row r="561" ht="12.75" customHeight="1"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Y561" s="98"/>
      <c r="Z561" s="98"/>
    </row>
    <row r="562" ht="12.75" customHeight="1"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Y562" s="98"/>
      <c r="Z562" s="98"/>
    </row>
    <row r="563" ht="12.75" customHeight="1"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Y563" s="98"/>
      <c r="Z563" s="98"/>
    </row>
    <row r="564" ht="12.75" customHeight="1"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Y564" s="98"/>
      <c r="Z564" s="98"/>
    </row>
    <row r="565" ht="12.75" customHeight="1"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Y565" s="98"/>
      <c r="Z565" s="98"/>
    </row>
    <row r="566" ht="12.75" customHeight="1"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Y566" s="98"/>
      <c r="Z566" s="98"/>
    </row>
    <row r="567" ht="12.75" customHeight="1"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Y567" s="98"/>
      <c r="Z567" s="98"/>
    </row>
    <row r="568" ht="12.75" customHeight="1"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Y568" s="98"/>
      <c r="Z568" s="98"/>
    </row>
    <row r="569" ht="12.75" customHeight="1"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Y569" s="98"/>
      <c r="Z569" s="98"/>
    </row>
    <row r="570" ht="12.75" customHeight="1"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Y570" s="98"/>
      <c r="Z570" s="98"/>
    </row>
    <row r="571" ht="12.75" customHeight="1"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Y571" s="98"/>
      <c r="Z571" s="98"/>
    </row>
    <row r="572" ht="12.75" customHeight="1"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Y572" s="98"/>
      <c r="Z572" s="98"/>
    </row>
    <row r="573" ht="12.75" customHeight="1"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Y573" s="98"/>
      <c r="Z573" s="98"/>
    </row>
    <row r="574" ht="12.75" customHeight="1"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Y574" s="98"/>
      <c r="Z574" s="98"/>
    </row>
    <row r="575" ht="12.75" customHeight="1"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Y575" s="98"/>
      <c r="Z575" s="98"/>
    </row>
    <row r="576" ht="12.75" customHeight="1"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Y576" s="98"/>
      <c r="Z576" s="98"/>
    </row>
    <row r="577" ht="12.75" customHeight="1"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Y577" s="98"/>
      <c r="Z577" s="98"/>
    </row>
    <row r="578" ht="12.75" customHeight="1"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Y578" s="98"/>
      <c r="Z578" s="98"/>
    </row>
    <row r="579" ht="12.75" customHeight="1"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Y579" s="98"/>
      <c r="Z579" s="98"/>
    </row>
    <row r="580" ht="12.75" customHeight="1"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Y580" s="98"/>
      <c r="Z580" s="98"/>
    </row>
    <row r="581" ht="12.75" customHeight="1"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Y581" s="98"/>
      <c r="Z581" s="98"/>
    </row>
    <row r="582" ht="12.75" customHeight="1"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Y582" s="98"/>
      <c r="Z582" s="98"/>
    </row>
    <row r="583" ht="12.75" customHeight="1"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Y583" s="98"/>
      <c r="Z583" s="98"/>
    </row>
    <row r="584" ht="12.75" customHeight="1"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Y584" s="98"/>
      <c r="Z584" s="98"/>
    </row>
    <row r="585" ht="12.75" customHeight="1"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Y585" s="98"/>
      <c r="Z585" s="98"/>
    </row>
    <row r="586" ht="12.75" customHeight="1"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Y586" s="98"/>
      <c r="Z586" s="98"/>
    </row>
    <row r="587" ht="12.75" customHeight="1"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Y587" s="98"/>
      <c r="Z587" s="98"/>
    </row>
    <row r="588" ht="12.75" customHeight="1"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Y588" s="98"/>
      <c r="Z588" s="98"/>
    </row>
    <row r="589" ht="12.75" customHeight="1"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Y589" s="98"/>
      <c r="Z589" s="98"/>
    </row>
    <row r="590" ht="12.75" customHeight="1"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Y590" s="98"/>
      <c r="Z590" s="98"/>
    </row>
    <row r="591" ht="12.75" customHeight="1"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Y591" s="98"/>
      <c r="Z591" s="98"/>
    </row>
    <row r="592" ht="12.75" customHeight="1"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Y592" s="98"/>
      <c r="Z592" s="98"/>
    </row>
    <row r="593" ht="12.75" customHeight="1"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Y593" s="98"/>
      <c r="Z593" s="98"/>
    </row>
    <row r="594" ht="12.75" customHeight="1"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Y594" s="98"/>
      <c r="Z594" s="98"/>
    </row>
    <row r="595" ht="12.75" customHeight="1"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Y595" s="98"/>
      <c r="Z595" s="98"/>
    </row>
    <row r="596" ht="12.75" customHeight="1"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Y596" s="98"/>
      <c r="Z596" s="98"/>
    </row>
    <row r="597" ht="12.75" customHeight="1"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Y597" s="98"/>
      <c r="Z597" s="98"/>
    </row>
    <row r="598" ht="12.75" customHeight="1"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Y598" s="98"/>
      <c r="Z598" s="98"/>
    </row>
    <row r="599" ht="12.75" customHeight="1"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Y599" s="98"/>
      <c r="Z599" s="98"/>
    </row>
    <row r="600" ht="12.75" customHeight="1"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Y600" s="98"/>
      <c r="Z600" s="98"/>
    </row>
    <row r="601" ht="12.75" customHeight="1"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Y601" s="98"/>
      <c r="Z601" s="98"/>
    </row>
    <row r="602" ht="12.75" customHeight="1"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Y602" s="98"/>
      <c r="Z602" s="98"/>
    </row>
    <row r="603" ht="12.75" customHeight="1"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Y603" s="98"/>
      <c r="Z603" s="98"/>
    </row>
    <row r="604" ht="12.75" customHeight="1"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Y604" s="98"/>
      <c r="Z604" s="98"/>
    </row>
    <row r="605" ht="12.75" customHeight="1"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Y605" s="98"/>
      <c r="Z605" s="98"/>
    </row>
    <row r="606" ht="12.75" customHeight="1"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Y606" s="98"/>
      <c r="Z606" s="98"/>
    </row>
    <row r="607" ht="12.75" customHeight="1"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Y607" s="98"/>
      <c r="Z607" s="98"/>
    </row>
    <row r="608" ht="12.75" customHeight="1"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Y608" s="98"/>
      <c r="Z608" s="98"/>
    </row>
    <row r="609" ht="12.75" customHeight="1"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Y609" s="98"/>
      <c r="Z609" s="98"/>
    </row>
    <row r="610" ht="12.75" customHeight="1"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Y610" s="98"/>
      <c r="Z610" s="98"/>
    </row>
    <row r="611" ht="12.75" customHeight="1"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Y611" s="98"/>
      <c r="Z611" s="98"/>
    </row>
    <row r="612" ht="12.75" customHeight="1"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Y612" s="98"/>
      <c r="Z612" s="98"/>
    </row>
    <row r="613" ht="12.75" customHeight="1"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Y613" s="98"/>
      <c r="Z613" s="98"/>
    </row>
    <row r="614" ht="12.75" customHeight="1"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Y614" s="98"/>
      <c r="Z614" s="98"/>
    </row>
    <row r="615" ht="12.75" customHeight="1"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Y615" s="98"/>
      <c r="Z615" s="98"/>
    </row>
    <row r="616" ht="12.75" customHeight="1"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Y616" s="98"/>
      <c r="Z616" s="98"/>
    </row>
    <row r="617" ht="12.75" customHeight="1"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Y617" s="98"/>
      <c r="Z617" s="98"/>
    </row>
    <row r="618" ht="12.75" customHeight="1"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Y618" s="98"/>
      <c r="Z618" s="98"/>
    </row>
    <row r="619" ht="12.75" customHeight="1"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Y619" s="98"/>
      <c r="Z619" s="98"/>
    </row>
    <row r="620" ht="12.75" customHeight="1"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Y620" s="98"/>
      <c r="Z620" s="98"/>
    </row>
    <row r="621" ht="12.75" customHeight="1"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Y621" s="98"/>
      <c r="Z621" s="98"/>
    </row>
    <row r="622" ht="12.75" customHeight="1"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Y622" s="98"/>
      <c r="Z622" s="98"/>
    </row>
    <row r="623" ht="12.75" customHeight="1"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Y623" s="98"/>
      <c r="Z623" s="98"/>
    </row>
    <row r="624" ht="12.75" customHeight="1"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Y624" s="98"/>
      <c r="Z624" s="98"/>
    </row>
    <row r="625" ht="12.75" customHeight="1"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Y625" s="98"/>
      <c r="Z625" s="98"/>
    </row>
    <row r="626" ht="12.75" customHeight="1"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Y626" s="98"/>
      <c r="Z626" s="98"/>
    </row>
    <row r="627" ht="12.75" customHeight="1"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Y627" s="98"/>
      <c r="Z627" s="98"/>
    </row>
    <row r="628" ht="12.75" customHeight="1"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Y628" s="98"/>
      <c r="Z628" s="98"/>
    </row>
    <row r="629" ht="12.75" customHeight="1"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Y629" s="98"/>
      <c r="Z629" s="98"/>
    </row>
    <row r="630" ht="12.75" customHeight="1"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Y630" s="98"/>
      <c r="Z630" s="98"/>
    </row>
    <row r="631" ht="12.75" customHeight="1"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Y631" s="98"/>
      <c r="Z631" s="98"/>
    </row>
    <row r="632" ht="12.75" customHeight="1"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Y632" s="98"/>
      <c r="Z632" s="98"/>
    </row>
    <row r="633" ht="12.75" customHeight="1"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Y633" s="98"/>
      <c r="Z633" s="98"/>
    </row>
    <row r="634" ht="12.75" customHeight="1"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Y634" s="98"/>
      <c r="Z634" s="98"/>
    </row>
    <row r="635" ht="12.75" customHeight="1"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Y635" s="98"/>
      <c r="Z635" s="98"/>
    </row>
    <row r="636" ht="12.75" customHeight="1"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Y636" s="98"/>
      <c r="Z636" s="98"/>
    </row>
    <row r="637" ht="12.75" customHeight="1"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Y637" s="98"/>
      <c r="Z637" s="98"/>
    </row>
    <row r="638" ht="12.75" customHeight="1"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Y638" s="98"/>
      <c r="Z638" s="98"/>
    </row>
    <row r="639" ht="12.75" customHeight="1"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Y639" s="98"/>
      <c r="Z639" s="98"/>
    </row>
    <row r="640" ht="12.75" customHeight="1"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Y640" s="98"/>
      <c r="Z640" s="98"/>
    </row>
    <row r="641" ht="12.75" customHeight="1"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Y641" s="98"/>
      <c r="Z641" s="98"/>
    </row>
    <row r="642" ht="12.75" customHeight="1"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Y642" s="98"/>
      <c r="Z642" s="98"/>
    </row>
    <row r="643" ht="12.75" customHeight="1"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Y643" s="98"/>
      <c r="Z643" s="98"/>
    </row>
    <row r="644" ht="12.75" customHeight="1"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Y644" s="98"/>
      <c r="Z644" s="98"/>
    </row>
    <row r="645" ht="12.75" customHeight="1"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Y645" s="98"/>
      <c r="Z645" s="98"/>
    </row>
    <row r="646" ht="12.75" customHeight="1"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Y646" s="98"/>
      <c r="Z646" s="98"/>
    </row>
    <row r="647" ht="12.75" customHeight="1"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Y647" s="98"/>
      <c r="Z647" s="98"/>
    </row>
    <row r="648" ht="12.75" customHeight="1"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Y648" s="98"/>
      <c r="Z648" s="98"/>
    </row>
    <row r="649" ht="12.75" customHeight="1"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Y649" s="98"/>
      <c r="Z649" s="98"/>
    </row>
    <row r="650" ht="12.75" customHeight="1"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Y650" s="98"/>
      <c r="Z650" s="98"/>
    </row>
    <row r="651" ht="12.75" customHeight="1"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Y651" s="98"/>
      <c r="Z651" s="98"/>
    </row>
    <row r="652" ht="12.75" customHeight="1"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Y652" s="98"/>
      <c r="Z652" s="98"/>
    </row>
    <row r="653" ht="12.75" customHeight="1"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Y653" s="98"/>
      <c r="Z653" s="98"/>
    </row>
    <row r="654" ht="12.75" customHeight="1"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Y654" s="98"/>
      <c r="Z654" s="98"/>
    </row>
    <row r="655" ht="12.75" customHeight="1"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Y655" s="98"/>
      <c r="Z655" s="98"/>
    </row>
    <row r="656" ht="12.75" customHeight="1"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Y656" s="98"/>
      <c r="Z656" s="98"/>
    </row>
    <row r="657" ht="12.75" customHeight="1"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Y657" s="98"/>
      <c r="Z657" s="98"/>
    </row>
    <row r="658" ht="12.75" customHeight="1"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Y658" s="98"/>
      <c r="Z658" s="98"/>
    </row>
    <row r="659" ht="12.75" customHeight="1"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Y659" s="98"/>
      <c r="Z659" s="98"/>
    </row>
    <row r="660" ht="12.75" customHeight="1"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Y660" s="98"/>
      <c r="Z660" s="98"/>
    </row>
    <row r="661" ht="12.75" customHeight="1"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Y661" s="98"/>
      <c r="Z661" s="98"/>
    </row>
    <row r="662" ht="12.75" customHeight="1"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Y662" s="98"/>
      <c r="Z662" s="98"/>
    </row>
    <row r="663" ht="12.75" customHeight="1"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Y663" s="98"/>
      <c r="Z663" s="98"/>
    </row>
    <row r="664" ht="12.75" customHeight="1"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Y664" s="98"/>
      <c r="Z664" s="98"/>
    </row>
    <row r="665" ht="12.75" customHeight="1"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Y665" s="98"/>
      <c r="Z665" s="98"/>
    </row>
    <row r="666" ht="12.75" customHeight="1"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Y666" s="98"/>
      <c r="Z666" s="98"/>
    </row>
    <row r="667" ht="12.75" customHeight="1"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Y667" s="98"/>
      <c r="Z667" s="98"/>
    </row>
    <row r="668" ht="12.75" customHeight="1"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Y668" s="98"/>
      <c r="Z668" s="98"/>
    </row>
    <row r="669" ht="12.75" customHeight="1"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Y669" s="98"/>
      <c r="Z669" s="98"/>
    </row>
    <row r="670" ht="12.75" customHeight="1"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Y670" s="98"/>
      <c r="Z670" s="98"/>
    </row>
    <row r="671" ht="12.75" customHeight="1"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Y671" s="98"/>
      <c r="Z671" s="98"/>
    </row>
    <row r="672" ht="12.75" customHeight="1"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Y672" s="98"/>
      <c r="Z672" s="98"/>
    </row>
    <row r="673" ht="12.75" customHeight="1"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Y673" s="98"/>
      <c r="Z673" s="98"/>
    </row>
    <row r="674" ht="12.75" customHeight="1"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Y674" s="98"/>
      <c r="Z674" s="98"/>
    </row>
    <row r="675" ht="12.75" customHeight="1"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Y675" s="98"/>
      <c r="Z675" s="98"/>
    </row>
    <row r="676" ht="12.75" customHeight="1"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Y676" s="98"/>
      <c r="Z676" s="98"/>
    </row>
    <row r="677" ht="12.75" customHeight="1"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Y677" s="98"/>
      <c r="Z677" s="98"/>
    </row>
    <row r="678" ht="12.75" customHeight="1"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Y678" s="98"/>
      <c r="Z678" s="98"/>
    </row>
    <row r="679" ht="12.75" customHeight="1"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Y679" s="98"/>
      <c r="Z679" s="98"/>
    </row>
    <row r="680" ht="12.75" customHeight="1"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Y680" s="98"/>
      <c r="Z680" s="98"/>
    </row>
    <row r="681" ht="12.75" customHeight="1"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Y681" s="98"/>
      <c r="Z681" s="98"/>
    </row>
    <row r="682" ht="12.75" customHeight="1"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Y682" s="98"/>
      <c r="Z682" s="98"/>
    </row>
    <row r="683" ht="12.75" customHeight="1"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Y683" s="98"/>
      <c r="Z683" s="98"/>
    </row>
    <row r="684" ht="12.75" customHeight="1"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Y684" s="98"/>
      <c r="Z684" s="98"/>
    </row>
    <row r="685" ht="12.75" customHeight="1"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Y685" s="98"/>
      <c r="Z685" s="98"/>
    </row>
    <row r="686" ht="12.75" customHeight="1"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Y686" s="98"/>
      <c r="Z686" s="98"/>
    </row>
    <row r="687" ht="12.75" customHeight="1"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Y687" s="98"/>
      <c r="Z687" s="98"/>
    </row>
    <row r="688" ht="12.75" customHeight="1"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Y688" s="98"/>
      <c r="Z688" s="98"/>
    </row>
    <row r="689" ht="12.75" customHeight="1"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Y689" s="98"/>
      <c r="Z689" s="98"/>
    </row>
    <row r="690" ht="12.75" customHeight="1"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Y690" s="98"/>
      <c r="Z690" s="98"/>
    </row>
    <row r="691" ht="12.75" customHeight="1"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Y691" s="98"/>
      <c r="Z691" s="98"/>
    </row>
    <row r="692" ht="12.75" customHeight="1"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Y692" s="98"/>
      <c r="Z692" s="98"/>
    </row>
    <row r="693" ht="12.75" customHeight="1"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Y693" s="98"/>
      <c r="Z693" s="98"/>
    </row>
    <row r="694" ht="12.75" customHeight="1"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Y694" s="98"/>
      <c r="Z694" s="98"/>
    </row>
    <row r="695" ht="12.75" customHeight="1"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Y695" s="98"/>
      <c r="Z695" s="98"/>
    </row>
    <row r="696" ht="12.75" customHeight="1"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Y696" s="98"/>
      <c r="Z696" s="98"/>
    </row>
    <row r="697" ht="12.75" customHeight="1"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Y697" s="98"/>
      <c r="Z697" s="98"/>
    </row>
    <row r="698" ht="12.75" customHeight="1"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Y698" s="98"/>
      <c r="Z698" s="98"/>
    </row>
    <row r="699" ht="12.75" customHeight="1"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Y699" s="98"/>
      <c r="Z699" s="98"/>
    </row>
    <row r="700" ht="12.75" customHeight="1"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Y700" s="98"/>
      <c r="Z700" s="98"/>
    </row>
    <row r="701" ht="12.75" customHeight="1"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Y701" s="98"/>
      <c r="Z701" s="98"/>
    </row>
    <row r="702" ht="12.75" customHeight="1"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Y702" s="98"/>
      <c r="Z702" s="98"/>
    </row>
    <row r="703" ht="12.75" customHeight="1"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Y703" s="98"/>
      <c r="Z703" s="98"/>
    </row>
    <row r="704" ht="12.75" customHeight="1"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Y704" s="98"/>
      <c r="Z704" s="98"/>
    </row>
    <row r="705" ht="12.75" customHeight="1"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Y705" s="98"/>
      <c r="Z705" s="98"/>
    </row>
    <row r="706" ht="12.75" customHeight="1"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Y706" s="98"/>
      <c r="Z706" s="98"/>
    </row>
    <row r="707" ht="12.75" customHeight="1"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Y707" s="98"/>
      <c r="Z707" s="98"/>
    </row>
    <row r="708" ht="12.75" customHeight="1"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Y708" s="98"/>
      <c r="Z708" s="98"/>
    </row>
    <row r="709" ht="12.75" customHeight="1"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Y709" s="98"/>
      <c r="Z709" s="98"/>
    </row>
    <row r="710" ht="12.75" customHeight="1"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Y710" s="98"/>
      <c r="Z710" s="98"/>
    </row>
    <row r="711" ht="12.75" customHeight="1"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Y711" s="98"/>
      <c r="Z711" s="98"/>
    </row>
    <row r="712" ht="12.75" customHeight="1"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Y712" s="98"/>
      <c r="Z712" s="98"/>
    </row>
    <row r="713" ht="12.75" customHeight="1"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Y713" s="98"/>
      <c r="Z713" s="98"/>
    </row>
    <row r="714" ht="12.75" customHeight="1"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Y714" s="98"/>
      <c r="Z714" s="98"/>
    </row>
    <row r="715" ht="12.75" customHeight="1"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Y715" s="98"/>
      <c r="Z715" s="98"/>
    </row>
    <row r="716" ht="12.75" customHeight="1"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Y716" s="98"/>
      <c r="Z716" s="98"/>
    </row>
    <row r="717" ht="12.75" customHeight="1"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Y717" s="98"/>
      <c r="Z717" s="98"/>
    </row>
    <row r="718" ht="12.75" customHeight="1"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Y718" s="98"/>
      <c r="Z718" s="98"/>
    </row>
    <row r="719" ht="12.75" customHeight="1"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Y719" s="98"/>
      <c r="Z719" s="98"/>
    </row>
    <row r="720" ht="12.75" customHeight="1"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Y720" s="98"/>
      <c r="Z720" s="98"/>
    </row>
    <row r="721" ht="12.75" customHeight="1"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Y721" s="98"/>
      <c r="Z721" s="98"/>
    </row>
    <row r="722" ht="12.75" customHeight="1"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Y722" s="98"/>
      <c r="Z722" s="98"/>
    </row>
    <row r="723" ht="12.75" customHeight="1"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Y723" s="98"/>
      <c r="Z723" s="98"/>
    </row>
    <row r="724" ht="12.75" customHeight="1"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Y724" s="98"/>
      <c r="Z724" s="98"/>
    </row>
    <row r="725" ht="12.75" customHeight="1"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Y725" s="98"/>
      <c r="Z725" s="98"/>
    </row>
    <row r="726" ht="12.75" customHeight="1"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Y726" s="98"/>
      <c r="Z726" s="98"/>
    </row>
    <row r="727" ht="12.75" customHeight="1"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Y727" s="98"/>
      <c r="Z727" s="98"/>
    </row>
    <row r="728" ht="12.75" customHeight="1"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Y728" s="98"/>
      <c r="Z728" s="98"/>
    </row>
    <row r="729" ht="12.75" customHeight="1"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Y729" s="98"/>
      <c r="Z729" s="98"/>
    </row>
    <row r="730" ht="12.75" customHeight="1"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Y730" s="98"/>
      <c r="Z730" s="98"/>
    </row>
    <row r="731" ht="12.75" customHeight="1"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Y731" s="98"/>
      <c r="Z731" s="98"/>
    </row>
    <row r="732" ht="12.75" customHeight="1"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Y732" s="98"/>
      <c r="Z732" s="98"/>
    </row>
    <row r="733" ht="12.75" customHeight="1"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Y733" s="98"/>
      <c r="Z733" s="98"/>
    </row>
    <row r="734" ht="12.75" customHeight="1"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Y734" s="98"/>
      <c r="Z734" s="98"/>
    </row>
    <row r="735" ht="12.75" customHeight="1"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Y735" s="98"/>
      <c r="Z735" s="98"/>
    </row>
    <row r="736" ht="12.75" customHeight="1"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Y736" s="98"/>
      <c r="Z736" s="98"/>
    </row>
    <row r="737" ht="12.75" customHeight="1"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Y737" s="98"/>
      <c r="Z737" s="98"/>
    </row>
    <row r="738" ht="12.75" customHeight="1"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Y738" s="98"/>
      <c r="Z738" s="98"/>
    </row>
    <row r="739" ht="12.75" customHeight="1"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Y739" s="98"/>
      <c r="Z739" s="98"/>
    </row>
    <row r="740" ht="12.75" customHeight="1"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Y740" s="98"/>
      <c r="Z740" s="98"/>
    </row>
    <row r="741" ht="12.75" customHeight="1"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Y741" s="98"/>
      <c r="Z741" s="98"/>
    </row>
    <row r="742" ht="12.75" customHeight="1"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Y742" s="98"/>
      <c r="Z742" s="98"/>
    </row>
    <row r="743" ht="12.75" customHeight="1"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Y743" s="98"/>
      <c r="Z743" s="98"/>
    </row>
    <row r="744" ht="12.75" customHeight="1"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Y744" s="98"/>
      <c r="Z744" s="98"/>
    </row>
    <row r="745" ht="12.75" customHeight="1"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Y745" s="98"/>
      <c r="Z745" s="98"/>
    </row>
    <row r="746" ht="12.75" customHeight="1"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Y746" s="98"/>
      <c r="Z746" s="98"/>
    </row>
    <row r="747" ht="12.75" customHeight="1"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Y747" s="98"/>
      <c r="Z747" s="98"/>
    </row>
    <row r="748" ht="12.75" customHeight="1"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Y748" s="98"/>
      <c r="Z748" s="98"/>
    </row>
    <row r="749" ht="12.75" customHeight="1"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Y749" s="98"/>
      <c r="Z749" s="98"/>
    </row>
    <row r="750" ht="12.75" customHeight="1"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Y750" s="98"/>
      <c r="Z750" s="98"/>
    </row>
    <row r="751" ht="12.75" customHeight="1"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Y751" s="98"/>
      <c r="Z751" s="98"/>
    </row>
    <row r="752" ht="12.75" customHeight="1"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Y752" s="98"/>
      <c r="Z752" s="98"/>
    </row>
    <row r="753" ht="12.75" customHeight="1"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Y753" s="98"/>
      <c r="Z753" s="98"/>
    </row>
    <row r="754" ht="12.75" customHeight="1"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Y754" s="98"/>
      <c r="Z754" s="98"/>
    </row>
    <row r="755" ht="12.75" customHeight="1"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Y755" s="98"/>
      <c r="Z755" s="98"/>
    </row>
    <row r="756" ht="12.75" customHeight="1"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Y756" s="98"/>
      <c r="Z756" s="98"/>
    </row>
    <row r="757" ht="12.75" customHeight="1"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Y757" s="98"/>
      <c r="Z757" s="98"/>
    </row>
    <row r="758" ht="12.75" customHeight="1"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Y758" s="98"/>
      <c r="Z758" s="98"/>
    </row>
    <row r="759" ht="12.75" customHeight="1"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Y759" s="98"/>
      <c r="Z759" s="98"/>
    </row>
    <row r="760" ht="12.75" customHeight="1"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Y760" s="98"/>
      <c r="Z760" s="98"/>
    </row>
    <row r="761" ht="12.75" customHeight="1"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Y761" s="98"/>
      <c r="Z761" s="98"/>
    </row>
    <row r="762" ht="12.75" customHeight="1"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Y762" s="98"/>
      <c r="Z762" s="98"/>
    </row>
    <row r="763" ht="12.75" customHeight="1"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Y763" s="98"/>
      <c r="Z763" s="98"/>
    </row>
    <row r="764" ht="12.75" customHeight="1"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Y764" s="98"/>
      <c r="Z764" s="98"/>
    </row>
    <row r="765" ht="12.75" customHeight="1"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Y765" s="98"/>
      <c r="Z765" s="98"/>
    </row>
    <row r="766" ht="12.75" customHeight="1"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Y766" s="98"/>
      <c r="Z766" s="98"/>
    </row>
    <row r="767" ht="12.75" customHeight="1"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Y767" s="98"/>
      <c r="Z767" s="98"/>
    </row>
    <row r="768" ht="12.75" customHeight="1"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Y768" s="98"/>
      <c r="Z768" s="98"/>
    </row>
    <row r="769" ht="12.75" customHeight="1"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Y769" s="98"/>
      <c r="Z769" s="98"/>
    </row>
    <row r="770" ht="12.75" customHeight="1"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Y770" s="98"/>
      <c r="Z770" s="98"/>
    </row>
    <row r="771" ht="12.75" customHeight="1"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Y771" s="98"/>
      <c r="Z771" s="98"/>
    </row>
    <row r="772" ht="12.75" customHeight="1"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Y772" s="98"/>
      <c r="Z772" s="98"/>
    </row>
    <row r="773" ht="12.75" customHeight="1"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Y773" s="98"/>
      <c r="Z773" s="98"/>
    </row>
    <row r="774" ht="12.75" customHeight="1"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Y774" s="98"/>
      <c r="Z774" s="98"/>
    </row>
    <row r="775" ht="12.75" customHeight="1"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Y775" s="98"/>
      <c r="Z775" s="98"/>
    </row>
    <row r="776" ht="12.75" customHeight="1"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Y776" s="98"/>
      <c r="Z776" s="98"/>
    </row>
    <row r="777" ht="12.75" customHeight="1"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Y777" s="98"/>
      <c r="Z777" s="98"/>
    </row>
    <row r="778" ht="12.75" customHeight="1"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Y778" s="98"/>
      <c r="Z778" s="98"/>
    </row>
    <row r="779" ht="12.75" customHeight="1"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Y779" s="98"/>
      <c r="Z779" s="98"/>
    </row>
    <row r="780" ht="12.75" customHeight="1"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Y780" s="98"/>
      <c r="Z780" s="98"/>
    </row>
    <row r="781" ht="12.75" customHeight="1"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Y781" s="98"/>
      <c r="Z781" s="98"/>
    </row>
    <row r="782" ht="12.75" customHeight="1"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Y782" s="98"/>
      <c r="Z782" s="98"/>
    </row>
    <row r="783" ht="12.75" customHeight="1"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Y783" s="98"/>
      <c r="Z783" s="98"/>
    </row>
    <row r="784" ht="12.75" customHeight="1"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Y784" s="98"/>
      <c r="Z784" s="98"/>
    </row>
    <row r="785" ht="12.75" customHeight="1"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Y785" s="98"/>
      <c r="Z785" s="98"/>
    </row>
    <row r="786" ht="12.75" customHeight="1"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Y786" s="98"/>
      <c r="Z786" s="98"/>
    </row>
    <row r="787" ht="12.75" customHeight="1"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Y787" s="98"/>
      <c r="Z787" s="98"/>
    </row>
    <row r="788" ht="12.75" customHeight="1"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Y788" s="98"/>
      <c r="Z788" s="98"/>
    </row>
    <row r="789" ht="12.75" customHeight="1"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Y789" s="98"/>
      <c r="Z789" s="98"/>
    </row>
    <row r="790" ht="12.75" customHeight="1"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Y790" s="98"/>
      <c r="Z790" s="98"/>
    </row>
    <row r="791" ht="12.75" customHeight="1"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Y791" s="98"/>
      <c r="Z791" s="98"/>
    </row>
    <row r="792" ht="12.75" customHeight="1"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Y792" s="98"/>
      <c r="Z792" s="98"/>
    </row>
    <row r="793" ht="12.75" customHeight="1"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Y793" s="98"/>
      <c r="Z793" s="98"/>
    </row>
    <row r="794" ht="12.75" customHeight="1"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Y794" s="98"/>
      <c r="Z794" s="98"/>
    </row>
    <row r="795" ht="12.75" customHeight="1"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Y795" s="98"/>
      <c r="Z795" s="98"/>
    </row>
    <row r="796" ht="12.75" customHeight="1"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Y796" s="98"/>
      <c r="Z796" s="98"/>
    </row>
    <row r="797" ht="12.75" customHeight="1"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Y797" s="98"/>
      <c r="Z797" s="98"/>
    </row>
    <row r="798" ht="12.75" customHeight="1"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Y798" s="98"/>
      <c r="Z798" s="98"/>
    </row>
    <row r="799" ht="12.75" customHeight="1"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Y799" s="98"/>
      <c r="Z799" s="98"/>
    </row>
    <row r="800" ht="12.75" customHeight="1"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Y800" s="98"/>
      <c r="Z800" s="98"/>
    </row>
    <row r="801" ht="12.75" customHeight="1"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Y801" s="98"/>
      <c r="Z801" s="98"/>
    </row>
    <row r="802" ht="12.75" customHeight="1"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Y802" s="98"/>
      <c r="Z802" s="98"/>
    </row>
    <row r="803" ht="12.75" customHeight="1"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Y803" s="98"/>
      <c r="Z803" s="98"/>
    </row>
    <row r="804" ht="12.75" customHeight="1"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Y804" s="98"/>
      <c r="Z804" s="98"/>
    </row>
    <row r="805" ht="12.75" customHeight="1"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Y805" s="98"/>
      <c r="Z805" s="98"/>
    </row>
    <row r="806" ht="12.75" customHeight="1"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Y806" s="98"/>
      <c r="Z806" s="98"/>
    </row>
    <row r="807" ht="12.75" customHeight="1"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Y807" s="98"/>
      <c r="Z807" s="98"/>
    </row>
    <row r="808" ht="12.75" customHeight="1"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Y808" s="98"/>
      <c r="Z808" s="98"/>
    </row>
    <row r="809" ht="12.75" customHeight="1"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Y809" s="98"/>
      <c r="Z809" s="98"/>
    </row>
    <row r="810" ht="12.75" customHeight="1"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Y810" s="98"/>
      <c r="Z810" s="98"/>
    </row>
    <row r="811" ht="12.75" customHeight="1"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Y811" s="98"/>
      <c r="Z811" s="98"/>
    </row>
    <row r="812" ht="12.75" customHeight="1"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Y812" s="98"/>
      <c r="Z812" s="98"/>
    </row>
    <row r="813" ht="12.75" customHeight="1"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Y813" s="98"/>
      <c r="Z813" s="98"/>
    </row>
    <row r="814" ht="12.75" customHeight="1"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Y814" s="98"/>
      <c r="Z814" s="98"/>
    </row>
    <row r="815" ht="12.75" customHeight="1"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Y815" s="98"/>
      <c r="Z815" s="98"/>
    </row>
    <row r="816" ht="12.75" customHeight="1"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Y816" s="98"/>
      <c r="Z816" s="98"/>
    </row>
    <row r="817" ht="12.75" customHeight="1"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Y817" s="98"/>
      <c r="Z817" s="98"/>
    </row>
    <row r="818" ht="12.75" customHeight="1"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Y818" s="98"/>
      <c r="Z818" s="98"/>
    </row>
    <row r="819" ht="12.75" customHeight="1"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Y819" s="98"/>
      <c r="Z819" s="98"/>
    </row>
    <row r="820" ht="12.75" customHeight="1"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Y820" s="98"/>
      <c r="Z820" s="98"/>
    </row>
    <row r="821" ht="12.75" customHeight="1"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Y821" s="98"/>
      <c r="Z821" s="98"/>
    </row>
    <row r="822" ht="12.75" customHeight="1"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Y822" s="98"/>
      <c r="Z822" s="98"/>
    </row>
    <row r="823" ht="12.75" customHeight="1"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Y823" s="98"/>
      <c r="Z823" s="98"/>
    </row>
    <row r="824" ht="12.75" customHeight="1"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Y824" s="98"/>
      <c r="Z824" s="98"/>
    </row>
    <row r="825" ht="12.75" customHeight="1"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Y825" s="98"/>
      <c r="Z825" s="98"/>
    </row>
    <row r="826" ht="12.75" customHeight="1"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Y826" s="98"/>
      <c r="Z826" s="98"/>
    </row>
    <row r="827" ht="12.75" customHeight="1"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Y827" s="98"/>
      <c r="Z827" s="98"/>
    </row>
    <row r="828" ht="12.75" customHeight="1"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Y828" s="98"/>
      <c r="Z828" s="98"/>
    </row>
    <row r="829" ht="12.75" customHeight="1"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Y829" s="98"/>
      <c r="Z829" s="98"/>
    </row>
    <row r="830" ht="12.75" customHeight="1"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Y830" s="98"/>
      <c r="Z830" s="98"/>
    </row>
    <row r="831" ht="12.75" customHeight="1"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Y831" s="98"/>
      <c r="Z831" s="98"/>
    </row>
    <row r="832" ht="12.75" customHeight="1"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Y832" s="98"/>
      <c r="Z832" s="98"/>
    </row>
    <row r="833" ht="12.75" customHeight="1"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Y833" s="98"/>
      <c r="Z833" s="98"/>
    </row>
    <row r="834" ht="12.75" customHeight="1"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Y834" s="98"/>
      <c r="Z834" s="98"/>
    </row>
    <row r="835" ht="12.75" customHeight="1"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Y835" s="98"/>
      <c r="Z835" s="98"/>
    </row>
    <row r="836" ht="12.75" customHeight="1"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Y836" s="98"/>
      <c r="Z836" s="98"/>
    </row>
    <row r="837" ht="12.75" customHeight="1"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Y837" s="98"/>
      <c r="Z837" s="98"/>
    </row>
    <row r="838" ht="12.75" customHeight="1"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Y838" s="98"/>
      <c r="Z838" s="98"/>
    </row>
    <row r="839" ht="12.75" customHeight="1"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Y839" s="98"/>
      <c r="Z839" s="98"/>
    </row>
    <row r="840" ht="12.75" customHeight="1"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Y840" s="98"/>
      <c r="Z840" s="98"/>
    </row>
    <row r="841" ht="12.75" customHeight="1"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Y841" s="98"/>
      <c r="Z841" s="98"/>
    </row>
    <row r="842" ht="12.75" customHeight="1"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Y842" s="98"/>
      <c r="Z842" s="98"/>
    </row>
    <row r="843" ht="12.75" customHeight="1"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Y843" s="98"/>
      <c r="Z843" s="98"/>
    </row>
    <row r="844" ht="12.75" customHeight="1"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Y844" s="98"/>
      <c r="Z844" s="98"/>
    </row>
    <row r="845" ht="12.75" customHeight="1"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Y845" s="98"/>
      <c r="Z845" s="98"/>
    </row>
    <row r="846" ht="12.75" customHeight="1"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Y846" s="98"/>
      <c r="Z846" s="98"/>
    </row>
    <row r="847" ht="12.75" customHeight="1"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Y847" s="98"/>
      <c r="Z847" s="98"/>
    </row>
    <row r="848" ht="12.75" customHeight="1"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Y848" s="98"/>
      <c r="Z848" s="98"/>
    </row>
    <row r="849" ht="12.75" customHeight="1"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Y849" s="98"/>
      <c r="Z849" s="98"/>
    </row>
    <row r="850" ht="12.75" customHeight="1"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Y850" s="98"/>
      <c r="Z850" s="98"/>
    </row>
    <row r="851" ht="12.75" customHeight="1"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Y851" s="98"/>
      <c r="Z851" s="98"/>
    </row>
    <row r="852" ht="12.75" customHeight="1"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Y852" s="98"/>
      <c r="Z852" s="98"/>
    </row>
    <row r="853" ht="12.75" customHeight="1"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Y853" s="98"/>
      <c r="Z853" s="98"/>
    </row>
    <row r="854" ht="12.75" customHeight="1"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Y854" s="98"/>
      <c r="Z854" s="98"/>
    </row>
    <row r="855" ht="12.75" customHeight="1"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Y855" s="98"/>
      <c r="Z855" s="98"/>
    </row>
    <row r="856" ht="12.75" customHeight="1"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Y856" s="98"/>
      <c r="Z856" s="98"/>
    </row>
    <row r="857" ht="12.75" customHeight="1"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Y857" s="98"/>
      <c r="Z857" s="98"/>
    </row>
    <row r="858" ht="12.75" customHeight="1"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Y858" s="98"/>
      <c r="Z858" s="98"/>
    </row>
    <row r="859" ht="12.75" customHeight="1"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Y859" s="98"/>
      <c r="Z859" s="98"/>
    </row>
    <row r="860" ht="12.75" customHeight="1"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Y860" s="98"/>
      <c r="Z860" s="98"/>
    </row>
    <row r="861" ht="12.75" customHeight="1"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Y861" s="98"/>
      <c r="Z861" s="98"/>
    </row>
    <row r="862" ht="12.75" customHeight="1"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Y862" s="98"/>
      <c r="Z862" s="98"/>
    </row>
    <row r="863" ht="12.75" customHeight="1"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Y863" s="98"/>
      <c r="Z863" s="98"/>
    </row>
    <row r="864" ht="12.75" customHeight="1"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Y864" s="98"/>
      <c r="Z864" s="98"/>
    </row>
    <row r="865" ht="12.75" customHeight="1"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Y865" s="98"/>
      <c r="Z865" s="98"/>
    </row>
    <row r="866" ht="12.75" customHeight="1"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Y866" s="98"/>
      <c r="Z866" s="98"/>
    </row>
    <row r="867" ht="12.75" customHeight="1"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Y867" s="98"/>
      <c r="Z867" s="98"/>
    </row>
    <row r="868" ht="12.75" customHeight="1"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Y868" s="98"/>
      <c r="Z868" s="98"/>
    </row>
    <row r="869" ht="12.75" customHeight="1"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Y869" s="98"/>
      <c r="Z869" s="98"/>
    </row>
    <row r="870" ht="12.75" customHeight="1"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Y870" s="98"/>
      <c r="Z870" s="98"/>
    </row>
    <row r="871" ht="12.75" customHeight="1"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Y871" s="98"/>
      <c r="Z871" s="98"/>
    </row>
    <row r="872" ht="12.75" customHeight="1"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Y872" s="98"/>
      <c r="Z872" s="98"/>
    </row>
    <row r="873" ht="12.75" customHeight="1"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Y873" s="98"/>
      <c r="Z873" s="98"/>
    </row>
    <row r="874" ht="12.75" customHeight="1"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Y874" s="98"/>
      <c r="Z874" s="98"/>
    </row>
    <row r="875" ht="12.75" customHeight="1"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Y875" s="98"/>
      <c r="Z875" s="98"/>
    </row>
    <row r="876" ht="12.75" customHeight="1"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Y876" s="98"/>
      <c r="Z876" s="98"/>
    </row>
    <row r="877" ht="12.75" customHeight="1"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Y877" s="98"/>
      <c r="Z877" s="98"/>
    </row>
    <row r="878" ht="12.75" customHeight="1"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Y878" s="98"/>
      <c r="Z878" s="98"/>
    </row>
    <row r="879" ht="12.75" customHeight="1"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Y879" s="98"/>
      <c r="Z879" s="98"/>
    </row>
    <row r="880" ht="12.75" customHeight="1"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Y880" s="98"/>
      <c r="Z880" s="98"/>
    </row>
    <row r="881" ht="12.75" customHeight="1"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Y881" s="98"/>
      <c r="Z881" s="98"/>
    </row>
    <row r="882" ht="12.75" customHeight="1"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Y882" s="98"/>
      <c r="Z882" s="98"/>
    </row>
    <row r="883" ht="12.75" customHeight="1"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Y883" s="98"/>
      <c r="Z883" s="98"/>
    </row>
    <row r="884" ht="12.75" customHeight="1"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Y884" s="98"/>
      <c r="Z884" s="98"/>
    </row>
    <row r="885" ht="12.75" customHeight="1"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Y885" s="98"/>
      <c r="Z885" s="98"/>
    </row>
    <row r="886" ht="12.75" customHeight="1"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Y886" s="98"/>
      <c r="Z886" s="98"/>
    </row>
    <row r="887" ht="12.75" customHeight="1"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Y887" s="98"/>
      <c r="Z887" s="98"/>
    </row>
    <row r="888" ht="12.75" customHeight="1"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Y888" s="98"/>
      <c r="Z888" s="98"/>
    </row>
    <row r="889" ht="12.75" customHeight="1"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Y889" s="98"/>
      <c r="Z889" s="98"/>
    </row>
    <row r="890" ht="12.75" customHeight="1"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Y890" s="98"/>
      <c r="Z890" s="98"/>
    </row>
    <row r="891" ht="12.75" customHeight="1"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Y891" s="98"/>
      <c r="Z891" s="98"/>
    </row>
    <row r="892" ht="12.75" customHeight="1"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Y892" s="98"/>
      <c r="Z892" s="98"/>
    </row>
    <row r="893" ht="12.75" customHeight="1"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Y893" s="98"/>
      <c r="Z893" s="98"/>
    </row>
    <row r="894" ht="12.75" customHeight="1"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Y894" s="98"/>
      <c r="Z894" s="98"/>
    </row>
    <row r="895" ht="12.75" customHeight="1"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Y895" s="98"/>
      <c r="Z895" s="98"/>
    </row>
    <row r="896" ht="12.75" customHeight="1"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Y896" s="98"/>
      <c r="Z896" s="98"/>
    </row>
    <row r="897" ht="12.75" customHeight="1"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Y897" s="98"/>
      <c r="Z897" s="98"/>
    </row>
    <row r="898" ht="12.75" customHeight="1"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Y898" s="98"/>
      <c r="Z898" s="98"/>
    </row>
    <row r="899" ht="12.75" customHeight="1"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Y899" s="98"/>
      <c r="Z899" s="98"/>
    </row>
    <row r="900" ht="12.75" customHeight="1"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Y900" s="98"/>
      <c r="Z900" s="98"/>
    </row>
    <row r="901" ht="12.75" customHeight="1"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Y901" s="98"/>
      <c r="Z901" s="98"/>
    </row>
    <row r="902" ht="12.75" customHeight="1"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Y902" s="98"/>
      <c r="Z902" s="98"/>
    </row>
    <row r="903" ht="12.75" customHeight="1"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Y903" s="98"/>
      <c r="Z903" s="98"/>
    </row>
    <row r="904" ht="12.75" customHeight="1"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Y904" s="98"/>
      <c r="Z904" s="98"/>
    </row>
    <row r="905" ht="12.75" customHeight="1"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Y905" s="98"/>
      <c r="Z905" s="98"/>
    </row>
    <row r="906" ht="12.75" customHeight="1"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Y906" s="98"/>
      <c r="Z906" s="98"/>
    </row>
    <row r="907" ht="12.75" customHeight="1"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Y907" s="98"/>
      <c r="Z907" s="98"/>
    </row>
    <row r="908" ht="12.75" customHeight="1"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Y908" s="98"/>
      <c r="Z908" s="98"/>
    </row>
    <row r="909" ht="12.75" customHeight="1"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Y909" s="98"/>
      <c r="Z909" s="98"/>
    </row>
    <row r="910" ht="12.75" customHeight="1"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Y910" s="98"/>
      <c r="Z910" s="98"/>
    </row>
    <row r="911" ht="12.75" customHeight="1"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Y911" s="98"/>
      <c r="Z911" s="98"/>
    </row>
    <row r="912" ht="12.75" customHeight="1"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Y912" s="98"/>
      <c r="Z912" s="98"/>
    </row>
    <row r="913" ht="12.75" customHeight="1"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Y913" s="98"/>
      <c r="Z913" s="98"/>
    </row>
    <row r="914" ht="12.75" customHeight="1"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Y914" s="98"/>
      <c r="Z914" s="98"/>
    </row>
    <row r="915" ht="12.75" customHeight="1"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Y915" s="98"/>
      <c r="Z915" s="98"/>
    </row>
    <row r="916" ht="12.75" customHeight="1"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Y916" s="98"/>
      <c r="Z916" s="98"/>
    </row>
    <row r="917" ht="12.75" customHeight="1"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Y917" s="98"/>
      <c r="Z917" s="98"/>
    </row>
    <row r="918" ht="12.75" customHeight="1"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Y918" s="98"/>
      <c r="Z918" s="98"/>
    </row>
    <row r="919" ht="12.75" customHeight="1"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Y919" s="98"/>
      <c r="Z919" s="98"/>
    </row>
    <row r="920" ht="12.75" customHeight="1"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Y920" s="98"/>
      <c r="Z920" s="98"/>
    </row>
    <row r="921" ht="12.75" customHeight="1"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Y921" s="98"/>
      <c r="Z921" s="98"/>
    </row>
    <row r="922" ht="12.75" customHeight="1"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Y922" s="98"/>
      <c r="Z922" s="98"/>
    </row>
    <row r="923" ht="12.75" customHeight="1"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Y923" s="98"/>
      <c r="Z923" s="98"/>
    </row>
    <row r="924" ht="12.75" customHeight="1"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Y924" s="98"/>
      <c r="Z924" s="98"/>
    </row>
    <row r="925" ht="12.75" customHeight="1"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Y925" s="98"/>
      <c r="Z925" s="98"/>
    </row>
    <row r="926" ht="12.75" customHeight="1"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Y926" s="98"/>
      <c r="Z926" s="98"/>
    </row>
    <row r="927" ht="12.75" customHeight="1"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Y927" s="98"/>
      <c r="Z927" s="98"/>
    </row>
    <row r="928" ht="12.75" customHeight="1"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Y928" s="98"/>
      <c r="Z928" s="98"/>
    </row>
    <row r="929" ht="12.75" customHeight="1"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Y929" s="98"/>
      <c r="Z929" s="98"/>
    </row>
    <row r="930" ht="12.75" customHeight="1"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Y930" s="98"/>
      <c r="Z930" s="98"/>
    </row>
    <row r="931" ht="12.75" customHeight="1"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Y931" s="98"/>
      <c r="Z931" s="98"/>
    </row>
    <row r="932" ht="12.75" customHeight="1"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Y932" s="98"/>
      <c r="Z932" s="98"/>
    </row>
    <row r="933" ht="12.75" customHeight="1"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Y933" s="98"/>
      <c r="Z933" s="98"/>
    </row>
    <row r="934" ht="12.75" customHeight="1"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Y934" s="98"/>
      <c r="Z934" s="98"/>
    </row>
    <row r="935" ht="12.75" customHeight="1"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Y935" s="98"/>
      <c r="Z935" s="98"/>
    </row>
    <row r="936" ht="12.75" customHeight="1"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Y936" s="98"/>
      <c r="Z936" s="98"/>
    </row>
    <row r="937" ht="12.75" customHeight="1"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Y937" s="98"/>
      <c r="Z937" s="98"/>
    </row>
    <row r="938" ht="12.75" customHeight="1"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Y938" s="98"/>
      <c r="Z938" s="98"/>
    </row>
    <row r="939" ht="12.75" customHeight="1"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Y939" s="98"/>
      <c r="Z939" s="98"/>
    </row>
    <row r="940" ht="12.75" customHeight="1"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Y940" s="98"/>
      <c r="Z940" s="98"/>
    </row>
    <row r="941" ht="12.75" customHeight="1"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Y941" s="98"/>
      <c r="Z941" s="98"/>
    </row>
    <row r="942" ht="12.75" customHeight="1"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Y942" s="98"/>
      <c r="Z942" s="98"/>
    </row>
    <row r="943" ht="12.75" customHeight="1"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Y943" s="98"/>
      <c r="Z943" s="98"/>
    </row>
    <row r="944" ht="12.75" customHeight="1"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Y944" s="98"/>
      <c r="Z944" s="98"/>
    </row>
    <row r="945" ht="12.75" customHeight="1"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Y945" s="98"/>
      <c r="Z945" s="98"/>
    </row>
    <row r="946" ht="12.75" customHeight="1"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Y946" s="98"/>
      <c r="Z946" s="98"/>
    </row>
    <row r="947" ht="12.75" customHeight="1"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Y947" s="98"/>
      <c r="Z947" s="98"/>
    </row>
    <row r="948" ht="12.75" customHeight="1"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Y948" s="98"/>
      <c r="Z948" s="98"/>
    </row>
    <row r="949" ht="12.75" customHeight="1"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Y949" s="98"/>
      <c r="Z949" s="98"/>
    </row>
    <row r="950" ht="12.75" customHeight="1"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Y950" s="98"/>
      <c r="Z950" s="98"/>
    </row>
    <row r="951" ht="12.75" customHeight="1"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Y951" s="98"/>
      <c r="Z951" s="98"/>
    </row>
    <row r="952" ht="12.75" customHeight="1"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Y952" s="98"/>
      <c r="Z952" s="98"/>
    </row>
    <row r="953" ht="12.75" customHeight="1"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Y953" s="98"/>
      <c r="Z953" s="98"/>
    </row>
    <row r="954" ht="12.75" customHeight="1"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Y954" s="98"/>
      <c r="Z954" s="98"/>
    </row>
    <row r="955" ht="12.75" customHeight="1"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Y955" s="98"/>
      <c r="Z955" s="98"/>
    </row>
    <row r="956" ht="12.75" customHeight="1"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Y956" s="98"/>
      <c r="Z956" s="98"/>
    </row>
    <row r="957" ht="12.75" customHeight="1"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Y957" s="98"/>
      <c r="Z957" s="98"/>
    </row>
    <row r="958" ht="12.75" customHeight="1"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Y958" s="98"/>
      <c r="Z958" s="98"/>
    </row>
    <row r="959" ht="12.75" customHeight="1"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Y959" s="98"/>
      <c r="Z959" s="98"/>
    </row>
    <row r="960" ht="12.75" customHeight="1"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Y960" s="98"/>
      <c r="Z960" s="98"/>
    </row>
    <row r="961" ht="12.75" customHeight="1"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Y961" s="98"/>
      <c r="Z961" s="98"/>
    </row>
    <row r="962" ht="12.75" customHeight="1"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Y962" s="98"/>
      <c r="Z962" s="98"/>
    </row>
    <row r="963" ht="12.75" customHeight="1"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Y963" s="98"/>
      <c r="Z963" s="98"/>
    </row>
    <row r="964" ht="12.75" customHeight="1"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Y964" s="98"/>
      <c r="Z964" s="98"/>
    </row>
    <row r="965" ht="12.75" customHeight="1"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Y965" s="98"/>
      <c r="Z965" s="98"/>
    </row>
    <row r="966" ht="12.75" customHeight="1"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Y966" s="98"/>
      <c r="Z966" s="98"/>
    </row>
    <row r="967" ht="12.75" customHeight="1"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Y967" s="98"/>
      <c r="Z967" s="98"/>
    </row>
    <row r="968" ht="12.75" customHeight="1"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Y968" s="98"/>
      <c r="Z968" s="98"/>
    </row>
    <row r="969" ht="12.75" customHeight="1"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Y969" s="98"/>
      <c r="Z969" s="98"/>
    </row>
    <row r="970" ht="12.75" customHeight="1"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Y970" s="98"/>
      <c r="Z970" s="98"/>
    </row>
    <row r="971" ht="12.75" customHeight="1"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Y971" s="98"/>
      <c r="Z971" s="98"/>
    </row>
    <row r="972" ht="12.75" customHeight="1"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Y972" s="98"/>
      <c r="Z972" s="98"/>
    </row>
    <row r="973" ht="12.75" customHeight="1"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Y973" s="98"/>
      <c r="Z973" s="98"/>
    </row>
    <row r="974" ht="12.75" customHeight="1"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Y974" s="98"/>
      <c r="Z974" s="98"/>
    </row>
    <row r="975" ht="12.75" customHeight="1"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Y975" s="98"/>
      <c r="Z975" s="98"/>
    </row>
    <row r="976" ht="12.75" customHeight="1"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Y976" s="98"/>
      <c r="Z976" s="98"/>
    </row>
    <row r="977" ht="12.75" customHeight="1"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Y977" s="98"/>
      <c r="Z977" s="98"/>
    </row>
    <row r="978" ht="12.75" customHeight="1"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Y978" s="98"/>
      <c r="Z978" s="98"/>
    </row>
    <row r="979" ht="12.75" customHeight="1"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Y979" s="98"/>
      <c r="Z979" s="98"/>
    </row>
    <row r="980" ht="12.75" customHeight="1"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Y980" s="98"/>
      <c r="Z980" s="98"/>
    </row>
    <row r="981" ht="12.75" customHeight="1"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Y981" s="98"/>
      <c r="Z981" s="98"/>
    </row>
    <row r="982" ht="12.75" customHeight="1"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Y982" s="98"/>
      <c r="Z982" s="98"/>
    </row>
    <row r="983" ht="12.75" customHeight="1"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Y983" s="98"/>
      <c r="Z983" s="98"/>
    </row>
    <row r="984" ht="12.75" customHeight="1"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Y984" s="98"/>
      <c r="Z984" s="98"/>
    </row>
    <row r="985" ht="12.75" customHeight="1"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Y985" s="98"/>
      <c r="Z985" s="98"/>
    </row>
    <row r="986" ht="12.75" customHeight="1"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Y986" s="98"/>
      <c r="Z986" s="98"/>
    </row>
    <row r="987" ht="12.75" customHeight="1"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Y987" s="98"/>
      <c r="Z987" s="98"/>
    </row>
    <row r="988" ht="12.75" customHeight="1"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Y988" s="98"/>
      <c r="Z988" s="98"/>
    </row>
    <row r="989" ht="12.75" customHeight="1"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Y989" s="98"/>
      <c r="Z989" s="98"/>
    </row>
    <row r="990" ht="12.75" customHeight="1"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Y990" s="98"/>
      <c r="Z990" s="98"/>
    </row>
    <row r="991" ht="12.75" customHeight="1"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Y991" s="98"/>
      <c r="Z991" s="98"/>
    </row>
    <row r="992" ht="12.75" customHeight="1"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Y992" s="98"/>
      <c r="Z992" s="98"/>
    </row>
    <row r="993" ht="12.75" customHeight="1"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Y993" s="98"/>
      <c r="Z993" s="98"/>
    </row>
    <row r="994" ht="12.75" customHeight="1"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Y994" s="98"/>
      <c r="Z994" s="98"/>
    </row>
    <row r="995" ht="12.75" customHeight="1"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Y995" s="98"/>
      <c r="Z995" s="98"/>
    </row>
    <row r="996" ht="12.75" customHeight="1"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Y996" s="98"/>
      <c r="Z996" s="98"/>
    </row>
    <row r="997" ht="12.75" customHeight="1"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Y997" s="98"/>
      <c r="Z997" s="98"/>
    </row>
    <row r="998" ht="12.75" customHeight="1"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Y998" s="98"/>
      <c r="Z998" s="98"/>
    </row>
    <row r="999" ht="12.75" customHeight="1"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Y999" s="98"/>
      <c r="Z999" s="98"/>
    </row>
    <row r="1000" ht="12.75" customHeight="1"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Y1000" s="98"/>
      <c r="Z1000" s="98"/>
    </row>
  </sheetData>
  <mergeCells count="6">
    <mergeCell ref="S19:T19"/>
    <mergeCell ref="V2:W2"/>
    <mergeCell ref="S5:T5"/>
    <mergeCell ref="F2:N2"/>
    <mergeCell ref="D4:D11"/>
    <mergeCell ref="R1:Y1"/>
  </mergeCells>
  <drawing r:id="rId1"/>
</worksheet>
</file>